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80" windowHeight="9630" activeTab="1"/>
  </bookViews>
  <sheets>
    <sheet name="2011г.-2 вс " sheetId="1" r:id="rId1"/>
    <sheet name="2012г.-2 вс" sheetId="2" r:id="rId2"/>
    <sheet name="2013г.-2 вс" sheetId="3" r:id="rId3"/>
  </sheets>
  <externalReferences>
    <externalReference r:id="rId6"/>
  </externalReferences>
  <definedNames>
    <definedName name="kind_of_activity">'[1]TEHSHEET'!$B$19:$B$23</definedName>
    <definedName name="_xlnm.Print_Area" localSheetId="0">'2011г.-2 вс '!$A$1:$F$72</definedName>
    <definedName name="_xlnm.Print_Area" localSheetId="1">'2012г.-2 вс'!$A$1:$F$72</definedName>
    <definedName name="_xlnm.Print_Area" localSheetId="2">'2013г.-2 вс'!$A$1:$F$72</definedName>
  </definedNames>
  <calcPr fullCalcOnLoad="1"/>
</workbook>
</file>

<file path=xl/sharedStrings.xml><?xml version="1.0" encoding="utf-8"?>
<sst xmlns="http://schemas.openxmlformats.org/spreadsheetml/2006/main" count="523" uniqueCount="132">
  <si>
    <t>ООО "Уральские тепловые сети"</t>
  </si>
  <si>
    <t>№ п/п</t>
  </si>
  <si>
    <t>Наименование показателя</t>
  </si>
  <si>
    <t>1</t>
  </si>
  <si>
    <t>2</t>
  </si>
  <si>
    <t>4</t>
  </si>
  <si>
    <t>5</t>
  </si>
  <si>
    <t>Форма 2-вс</t>
  </si>
  <si>
    <t>(наименование организации)</t>
  </si>
  <si>
    <t>Единица измерения</t>
  </si>
  <si>
    <t>Значение показателя*</t>
  </si>
  <si>
    <t>Примечание</t>
  </si>
  <si>
    <t>Плановый показатель</t>
  </si>
  <si>
    <t>Фактический  показатель</t>
  </si>
  <si>
    <t xml:space="preserve">Вид регулируемой деятельности 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</si>
  <si>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</si>
  <si>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</si>
  <si>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</si>
  <si>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</si>
  <si>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</si>
  <si>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оплату покупной холодной воды, в том числе:</t>
  </si>
  <si>
    <t>3.1.1</t>
  </si>
  <si>
    <t xml:space="preserve">   технического качества</t>
  </si>
  <si>
    <t>объем холодной воды</t>
  </si>
  <si>
    <t>тыс. м3</t>
  </si>
  <si>
    <t xml:space="preserve">тариф </t>
  </si>
  <si>
    <t>руб./м3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</si>
  <si>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</si>
  <si>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</si>
  <si>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</si>
  <si>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</si>
  <si>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</si>
  <si>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</si>
  <si>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</si>
  <si>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</si>
  <si>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</si>
  <si>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</si>
  <si>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</si>
  <si>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Расходы на химреагенты, используемые в технологическом процессе</t>
  </si>
  <si>
    <t>3.4</t>
  </si>
  <si>
    <t>Расходы на оплату труда основного производственного персонала</t>
  </si>
  <si>
    <t>3.4.1.</t>
  </si>
  <si>
    <t>среднесписочная численность основного производственного персонала (человек)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</si>
  <si>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</si>
  <si>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</si>
  <si>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</si>
  <si>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</si>
  <si>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</si>
  <si>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</si>
  <si>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</si>
  <si>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</si>
  <si>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</si>
  <si>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</si>
  <si>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</si>
  <si>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</si>
  <si>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</si>
  <si>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</si>
  <si>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</si>
  <si>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</si>
  <si>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</si>
  <si>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</si>
  <si>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</si>
  <si>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</si>
  <si>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</si>
  <si>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</si>
  <si>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</si>
  <si>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</si>
  <si>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</si>
  <si>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</si>
  <si>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</si>
  <si>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</si>
  <si>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</si>
  <si>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</si>
  <si>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</si>
  <si>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</si>
  <si>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</si>
  <si>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</si>
  <si>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</si>
  <si>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6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</si>
  <si>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</si>
  <si>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</si>
  <si>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</si>
  <si>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</si>
  <si>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</si>
  <si>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7</t>
  </si>
  <si>
    <t>Поднято воды.</t>
  </si>
  <si>
    <t>тыс.куб.м</t>
  </si>
  <si>
    <t>8</t>
  </si>
  <si>
    <t>Получено воды со стороны, в том числе:</t>
  </si>
  <si>
    <t>8.1</t>
  </si>
  <si>
    <t>8.2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</si>
  <si>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</si>
  <si>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</si>
  <si>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</si>
  <si>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</si>
  <si>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</si>
  <si>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 xml:space="preserve">   по приборам учета</t>
  </si>
  <si>
    <t>10.2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</si>
  <si>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</si>
  <si>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</si>
  <si>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</si>
  <si>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</si>
  <si>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</si>
  <si>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</si>
  <si>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</si>
  <si>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</si>
  <si>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</si>
  <si>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</si>
  <si>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</si>
  <si>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</si>
  <si>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</si>
  <si>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</si>
  <si>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кВт·ч/куб.м</t>
  </si>
  <si>
    <t>17</t>
  </si>
  <si>
    <t>Расход воды на собственные нужды предприятия, в том числе:</t>
  </si>
  <si>
    <t>17.1</t>
  </si>
  <si>
    <t xml:space="preserve">   расход воды на хозяйственно-бытовые нужды предприятия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</si>
  <si>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</si>
  <si>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</si>
  <si>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19 **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</si>
  <si>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</si>
  <si>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</si>
  <si>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</si>
  <si>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</si>
  <si>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</si>
  <si>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</si>
  <si>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</si>
  <si>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</si>
  <si>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год  2011год</t>
  </si>
  <si>
    <t>согласно ст.15 Федерального закона от 21.11.1996г. № 129-ФЗ
 "О бухгалтерском учете", годовой бухгалтерский  баланс в нологовые органы не сдается.  Предприятие применяет Упрощенную систему налогооблажения.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</si>
  <si>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 2012год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</si>
  <si>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 2013год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</si>
</sst>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"/>
    <numFmt numFmtId="173" formatCode="0.0000000"/>
    <numFmt numFmtId="174" formatCode="0.000000"/>
    <numFmt numFmtId="175" formatCode="0.00000"/>
    <numFmt numFmtId="176" formatCode="#,##0.0000"/>
    <numFmt numFmtId="177" formatCode="#,##0.00000"/>
    <numFmt numFmtId="178" formatCode="#,##0.0"/>
  </numFmts>
  <fonts count="43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2" fillId="33" borderId="11" xfId="0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 applyProtection="1">
      <alignment vertical="center"/>
      <protection locked="0"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174" fontId="2" fillId="0" borderId="10" xfId="0" applyNumberFormat="1" applyFont="1" applyFill="1" applyBorder="1" applyAlignment="1" applyProtection="1">
      <alignment horizontal="center" vertical="center" wrapText="1"/>
      <protection/>
    </xf>
    <xf numFmtId="165" fontId="2" fillId="0" borderId="10" xfId="0" applyNumberFormat="1" applyFont="1" applyFill="1" applyBorder="1" applyAlignment="1" applyProtection="1">
      <alignment vertical="center"/>
      <protection locked="0"/>
    </xf>
    <xf numFmtId="165" fontId="2" fillId="0" borderId="10" xfId="0" applyNumberFormat="1" applyFont="1" applyFill="1" applyBorder="1" applyAlignment="1" applyProtection="1">
      <alignment vertical="center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175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2" fillId="33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164" fontId="2" fillId="0" borderId="10" xfId="0" applyNumberFormat="1" applyFont="1" applyFill="1" applyBorder="1" applyAlignment="1" applyProtection="1">
      <alignment vertical="center"/>
      <protection locked="0"/>
    </xf>
    <xf numFmtId="2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 applyProtection="1">
      <alignment vertical="center"/>
      <protection locked="0"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 locked="0"/>
    </xf>
    <xf numFmtId="178" fontId="2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 applyProtection="1">
      <alignment horizontal="center" vertical="center" wrapText="1"/>
      <protection/>
    </xf>
    <xf numFmtId="0" fontId="7" fillId="34" borderId="13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top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view="pageBreakPreview" zoomScaleSheetLayoutView="100" zoomScalePageLayoutView="0" workbookViewId="0" topLeftCell="A1">
      <selection activeCell="E24" sqref="E24"/>
    </sheetView>
  </sheetViews>
  <sheetFormatPr defaultColWidth="9.00390625" defaultRowHeight="12.75"/>
  <cols>
    <col min="1" max="1" width="9.125" style="4" customWidth="1"/>
    <col min="2" max="2" width="45.00390625" style="5" customWidth="1"/>
    <col min="3" max="4" width="13.375" style="4" customWidth="1"/>
    <col min="5" max="5" width="13.875" style="3" customWidth="1"/>
    <col min="6" max="6" width="25.625" style="3" customWidth="1"/>
    <col min="7" max="16384" width="9.125" style="3" customWidth="1"/>
  </cols>
  <sheetData>
    <row r="1" ht="18.75">
      <c r="F1" s="6" t="s">
        <v>7</v>
      </c>
    </row>
    <row r="2" ht="19.5" thickBot="1">
      <c r="F2" s="6"/>
    </row>
    <row r="3" spans="1:6" ht="32.25" customHeight="1" thickBot="1">
      <c r="A3" s="43" t="s">
        <v>128</v>
      </c>
      <c r="B3" s="44"/>
      <c r="C3" s="44"/>
      <c r="D3" s="44"/>
      <c r="E3" s="44"/>
      <c r="F3" s="45"/>
    </row>
    <row r="4" spans="1:6" ht="16.5" thickBot="1">
      <c r="A4" s="7"/>
      <c r="B4" s="46" t="s">
        <v>0</v>
      </c>
      <c r="C4" s="46"/>
      <c r="D4" s="46"/>
      <c r="E4" s="46"/>
      <c r="F4" s="7"/>
    </row>
    <row r="5" spans="1:6" ht="20.25">
      <c r="A5" s="8"/>
      <c r="B5" s="47" t="s">
        <v>8</v>
      </c>
      <c r="C5" s="47"/>
      <c r="D5" s="47"/>
      <c r="E5" s="47"/>
      <c r="F5" s="8"/>
    </row>
    <row r="6" spans="1:6" ht="15.75">
      <c r="A6" s="9"/>
      <c r="B6" s="9"/>
      <c r="C6" s="9"/>
      <c r="D6" s="9"/>
      <c r="E6" s="10"/>
      <c r="F6" s="10"/>
    </row>
    <row r="7" spans="1:6" ht="31.5">
      <c r="A7" s="11" t="s">
        <v>1</v>
      </c>
      <c r="B7" s="11" t="s">
        <v>2</v>
      </c>
      <c r="C7" s="11" t="s">
        <v>9</v>
      </c>
      <c r="D7" s="48" t="s">
        <v>10</v>
      </c>
      <c r="E7" s="49"/>
      <c r="F7" s="12" t="s">
        <v>11</v>
      </c>
    </row>
    <row r="8" spans="1:6" ht="47.25">
      <c r="A8" s="11"/>
      <c r="B8" s="11"/>
      <c r="C8" s="11"/>
      <c r="D8" s="11" t="s">
        <v>12</v>
      </c>
      <c r="E8" s="11" t="s">
        <v>13</v>
      </c>
      <c r="F8" s="12"/>
    </row>
    <row r="9" spans="1:6" ht="15.75">
      <c r="A9" s="11">
        <v>1</v>
      </c>
      <c r="B9" s="11">
        <f>A9+1</f>
        <v>2</v>
      </c>
      <c r="C9" s="11">
        <f>B9+1</f>
        <v>3</v>
      </c>
      <c r="D9" s="11">
        <f>C9+1</f>
        <v>4</v>
      </c>
      <c r="E9" s="11">
        <f>D9+1</f>
        <v>5</v>
      </c>
      <c r="F9" s="11">
        <f>E9+1</f>
        <v>6</v>
      </c>
    </row>
    <row r="10" spans="1:6" s="16" customFormat="1" ht="15.75">
      <c r="A10" s="13" t="s">
        <v>3</v>
      </c>
      <c r="B10" s="14" t="s">
        <v>14</v>
      </c>
      <c r="C10" s="11" t="s">
        <v>15</v>
      </c>
      <c r="D10" s="11"/>
      <c r="E10" s="15"/>
      <c r="F10" s="1"/>
    </row>
    <row r="11" spans="1:6" s="16" customFormat="1" ht="15.75">
      <c r="A11" s="13" t="s">
        <v>4</v>
      </c>
      <c r="B11" s="14" t="s">
        <v>16</v>
      </c>
      <c r="C11" s="11" t="s">
        <v>17</v>
      </c>
      <c r="D11" s="11">
        <v>4687.45</v>
      </c>
      <c r="E11" s="17">
        <v>3944.6</v>
      </c>
      <c r="F11" s="1"/>
    </row>
    <row r="12" spans="1:6" s="16" customFormat="1" ht="47.25">
      <c r="A12" s="13">
        <v>3</v>
      </c>
      <c r="B12" s="14" t="s">
        <v>18</v>
      </c>
      <c r="C12" s="11" t="s">
        <v>17</v>
      </c>
      <c r="D12" s="11">
        <f>D13+D20+D23+D24+D26+D27+D28+D29+D32+D35+D40</f>
        <v>4507.449999999999</v>
      </c>
      <c r="E12" s="11">
        <v>3968.5</v>
      </c>
      <c r="F12" s="35"/>
    </row>
    <row r="13" spans="1:6" s="16" customFormat="1" ht="31.5">
      <c r="A13" s="13" t="s">
        <v>19</v>
      </c>
      <c r="B13" s="14" t="s">
        <v>20</v>
      </c>
      <c r="C13" s="11" t="s">
        <v>17</v>
      </c>
      <c r="D13" s="11">
        <v>0</v>
      </c>
      <c r="E13" s="32">
        <v>0</v>
      </c>
      <c r="F13" s="1"/>
    </row>
    <row r="14" spans="1:6" s="16" customFormat="1" ht="15.75">
      <c r="A14" s="13" t="s">
        <v>21</v>
      </c>
      <c r="B14" s="14" t="s">
        <v>22</v>
      </c>
      <c r="C14" s="11" t="s">
        <v>17</v>
      </c>
      <c r="D14" s="11">
        <v>0</v>
      </c>
      <c r="E14" s="19">
        <f>E15*E16</f>
        <v>0</v>
      </c>
      <c r="F14" s="1"/>
    </row>
    <row r="15" spans="1:6" s="16" customFormat="1" ht="15.75">
      <c r="A15" s="13"/>
      <c r="B15" s="14" t="s">
        <v>23</v>
      </c>
      <c r="C15" s="11" t="s">
        <v>24</v>
      </c>
      <c r="D15" s="11">
        <v>0</v>
      </c>
      <c r="E15" s="19">
        <v>0</v>
      </c>
      <c r="F15" s="1"/>
    </row>
    <row r="16" spans="1:6" s="16" customFormat="1" ht="15.75">
      <c r="A16" s="13"/>
      <c r="B16" s="14" t="s">
        <v>25</v>
      </c>
      <c r="C16" s="11" t="s">
        <v>26</v>
      </c>
      <c r="D16" s="11">
        <v>0</v>
      </c>
      <c r="E16" s="19">
        <v>0</v>
      </c>
      <c r="F16" s="1"/>
    </row>
    <row r="17" spans="1:6" s="16" customFormat="1" ht="15.75">
      <c r="A17" s="13" t="s">
        <v>27</v>
      </c>
      <c r="B17" s="20" t="s">
        <v>28</v>
      </c>
      <c r="C17" s="11" t="s">
        <v>17</v>
      </c>
      <c r="D17" s="11">
        <v>0</v>
      </c>
      <c r="E17" s="19">
        <f>E18*E19</f>
        <v>0</v>
      </c>
      <c r="F17" s="1"/>
    </row>
    <row r="18" spans="1:6" s="16" customFormat="1" ht="15.75">
      <c r="A18" s="13"/>
      <c r="B18" s="14" t="s">
        <v>23</v>
      </c>
      <c r="C18" s="11" t="s">
        <v>24</v>
      </c>
      <c r="D18" s="11">
        <v>0</v>
      </c>
      <c r="E18" s="19">
        <v>0</v>
      </c>
      <c r="F18" s="1"/>
    </row>
    <row r="19" spans="1:6" s="16" customFormat="1" ht="15.75">
      <c r="A19" s="13"/>
      <c r="B19" s="14" t="s">
        <v>25</v>
      </c>
      <c r="C19" s="11" t="s">
        <v>26</v>
      </c>
      <c r="D19" s="11">
        <v>0</v>
      </c>
      <c r="E19" s="19">
        <v>0</v>
      </c>
      <c r="F19" s="1"/>
    </row>
    <row r="20" spans="1:6" s="16" customFormat="1" ht="63">
      <c r="A20" s="13" t="s">
        <v>29</v>
      </c>
      <c r="B20" s="14" t="s">
        <v>30</v>
      </c>
      <c r="C20" s="11" t="s">
        <v>17</v>
      </c>
      <c r="D20" s="11">
        <v>353.16</v>
      </c>
      <c r="E20" s="17">
        <v>477.6</v>
      </c>
      <c r="F20" s="1"/>
    </row>
    <row r="21" spans="1:6" s="16" customFormat="1" ht="15.75">
      <c r="A21" s="13" t="s">
        <v>31</v>
      </c>
      <c r="B21" s="14" t="s">
        <v>32</v>
      </c>
      <c r="C21" s="11" t="s">
        <v>33</v>
      </c>
      <c r="D21" s="21">
        <f>D20/D22</f>
        <v>3.3367346938775513</v>
      </c>
      <c r="E21" s="21">
        <f>E20/E22</f>
        <v>2.971997510889857</v>
      </c>
      <c r="F21" s="1"/>
    </row>
    <row r="22" spans="1:6" s="16" customFormat="1" ht="31.5">
      <c r="A22" s="13" t="s">
        <v>34</v>
      </c>
      <c r="B22" s="14" t="s">
        <v>35</v>
      </c>
      <c r="C22" s="11" t="s">
        <v>36</v>
      </c>
      <c r="D22" s="11">
        <v>105.84</v>
      </c>
      <c r="E22" s="22">
        <v>160.7</v>
      </c>
      <c r="F22" s="1"/>
    </row>
    <row r="23" spans="1:6" s="16" customFormat="1" ht="31.5">
      <c r="A23" s="13" t="s">
        <v>37</v>
      </c>
      <c r="B23" s="14" t="s">
        <v>38</v>
      </c>
      <c r="C23" s="11" t="s">
        <v>17</v>
      </c>
      <c r="D23" s="11">
        <v>0</v>
      </c>
      <c r="E23" s="22">
        <v>0</v>
      </c>
      <c r="F23" s="1"/>
    </row>
    <row r="24" spans="1:6" s="16" customFormat="1" ht="31.5">
      <c r="A24" s="13" t="s">
        <v>39</v>
      </c>
      <c r="B24" s="14" t="s">
        <v>40</v>
      </c>
      <c r="C24" s="11" t="s">
        <v>17</v>
      </c>
      <c r="D24" s="11">
        <v>547.92</v>
      </c>
      <c r="E24" s="22">
        <v>547.91</v>
      </c>
      <c r="F24" s="1"/>
    </row>
    <row r="25" spans="1:6" s="16" customFormat="1" ht="31.5">
      <c r="A25" s="13" t="s">
        <v>41</v>
      </c>
      <c r="B25" s="20" t="s">
        <v>42</v>
      </c>
      <c r="C25" s="11" t="s">
        <v>43</v>
      </c>
      <c r="D25" s="11">
        <v>4</v>
      </c>
      <c r="E25" s="22">
        <v>4</v>
      </c>
      <c r="F25" s="1"/>
    </row>
    <row r="26" spans="1:6" s="16" customFormat="1" ht="31.5">
      <c r="A26" s="13" t="s">
        <v>44</v>
      </c>
      <c r="B26" s="14" t="s">
        <v>45</v>
      </c>
      <c r="C26" s="11" t="s">
        <v>17</v>
      </c>
      <c r="D26" s="11">
        <v>187.39</v>
      </c>
      <c r="E26" s="34">
        <f>E24*0.342</f>
        <v>187.38522</v>
      </c>
      <c r="F26" s="1"/>
    </row>
    <row r="27" spans="1:6" s="16" customFormat="1" ht="31.5">
      <c r="A27" s="13" t="s">
        <v>46</v>
      </c>
      <c r="B27" s="14" t="s">
        <v>47</v>
      </c>
      <c r="C27" s="11" t="s">
        <v>17</v>
      </c>
      <c r="D27" s="11">
        <v>0</v>
      </c>
      <c r="E27" s="22">
        <v>0</v>
      </c>
      <c r="F27" s="1"/>
    </row>
    <row r="28" spans="1:6" s="16" customFormat="1" ht="31.5">
      <c r="A28" s="13" t="s">
        <v>48</v>
      </c>
      <c r="B28" s="14" t="s">
        <v>49</v>
      </c>
      <c r="C28" s="11" t="s">
        <v>17</v>
      </c>
      <c r="D28" s="11">
        <v>25.09</v>
      </c>
      <c r="E28" s="22">
        <v>62</v>
      </c>
      <c r="F28" s="1"/>
    </row>
    <row r="29" spans="1:6" s="16" customFormat="1" ht="31.5">
      <c r="A29" s="13" t="s">
        <v>50</v>
      </c>
      <c r="B29" s="14" t="s">
        <v>51</v>
      </c>
      <c r="C29" s="11" t="s">
        <v>17</v>
      </c>
      <c r="D29" s="11">
        <v>1149.05</v>
      </c>
      <c r="E29" s="34">
        <f>E30+E31</f>
        <v>503.50498000000005</v>
      </c>
      <c r="F29" s="1"/>
    </row>
    <row r="30" spans="1:6" s="16" customFormat="1" ht="31.5">
      <c r="A30" s="13" t="s">
        <v>52</v>
      </c>
      <c r="B30" s="14" t="s">
        <v>53</v>
      </c>
      <c r="C30" s="11" t="s">
        <v>17</v>
      </c>
      <c r="D30" s="11">
        <v>653.66</v>
      </c>
      <c r="E30" s="34">
        <v>375.19</v>
      </c>
      <c r="F30" s="1"/>
    </row>
    <row r="31" spans="1:6" s="16" customFormat="1" ht="31.5">
      <c r="A31" s="13" t="s">
        <v>54</v>
      </c>
      <c r="B31" s="14" t="s">
        <v>55</v>
      </c>
      <c r="C31" s="11" t="s">
        <v>17</v>
      </c>
      <c r="D31" s="11">
        <v>223.55</v>
      </c>
      <c r="E31" s="34">
        <f>E30*0.342</f>
        <v>128.31498000000002</v>
      </c>
      <c r="F31" s="1"/>
    </row>
    <row r="32" spans="1:6" s="16" customFormat="1" ht="31.5">
      <c r="A32" s="13" t="s">
        <v>56</v>
      </c>
      <c r="B32" s="14" t="s">
        <v>57</v>
      </c>
      <c r="C32" s="11" t="s">
        <v>17</v>
      </c>
      <c r="D32" s="11">
        <v>688.9</v>
      </c>
      <c r="E32" s="33">
        <f>E33+E34</f>
        <v>713.4072000000001</v>
      </c>
      <c r="F32" s="1"/>
    </row>
    <row r="33" spans="1:6" s="16" customFormat="1" ht="15.75">
      <c r="A33" s="13" t="s">
        <v>58</v>
      </c>
      <c r="B33" s="14" t="s">
        <v>59</v>
      </c>
      <c r="C33" s="11" t="s">
        <v>17</v>
      </c>
      <c r="D33" s="11">
        <v>531.6</v>
      </c>
      <c r="E33" s="33">
        <v>531.6</v>
      </c>
      <c r="F33" s="1"/>
    </row>
    <row r="34" spans="1:6" s="16" customFormat="1" ht="15.75">
      <c r="A34" s="13" t="s">
        <v>60</v>
      </c>
      <c r="B34" s="14" t="s">
        <v>61</v>
      </c>
      <c r="C34" s="11" t="s">
        <v>17</v>
      </c>
      <c r="D34" s="11">
        <v>181.8</v>
      </c>
      <c r="E34" s="33">
        <f>E33*0.342</f>
        <v>181.80720000000002</v>
      </c>
      <c r="F34" s="1"/>
    </row>
    <row r="35" spans="1:6" s="16" customFormat="1" ht="31.5">
      <c r="A35" s="13" t="s">
        <v>62</v>
      </c>
      <c r="B35" s="14" t="s">
        <v>63</v>
      </c>
      <c r="C35" s="11" t="s">
        <v>17</v>
      </c>
      <c r="D35" s="11">
        <v>1543.21</v>
      </c>
      <c r="E35" s="33">
        <f>E36+E37+E38+E39</f>
        <v>1463.96816</v>
      </c>
      <c r="F35" s="1"/>
    </row>
    <row r="36" spans="1:6" s="16" customFormat="1" ht="15.75">
      <c r="A36" s="13" t="s">
        <v>64</v>
      </c>
      <c r="B36" s="14" t="s">
        <v>65</v>
      </c>
      <c r="C36" s="11" t="s">
        <v>17</v>
      </c>
      <c r="D36" s="11">
        <v>208.5</v>
      </c>
      <c r="E36" s="33">
        <v>208.5</v>
      </c>
      <c r="F36" s="1"/>
    </row>
    <row r="37" spans="1:6" s="16" customFormat="1" ht="15.75">
      <c r="A37" s="13" t="s">
        <v>66</v>
      </c>
      <c r="B37" s="14" t="s">
        <v>67</v>
      </c>
      <c r="C37" s="11" t="s">
        <v>17</v>
      </c>
      <c r="D37" s="11">
        <v>75.12</v>
      </c>
      <c r="E37" s="33">
        <v>84.6</v>
      </c>
      <c r="F37" s="1"/>
    </row>
    <row r="38" spans="1:6" s="16" customFormat="1" ht="15.75">
      <c r="A38" s="13" t="s">
        <v>68</v>
      </c>
      <c r="B38" s="14" t="s">
        <v>69</v>
      </c>
      <c r="C38" s="11" t="s">
        <v>17</v>
      </c>
      <c r="D38" s="11">
        <v>938.59</v>
      </c>
      <c r="E38" s="33">
        <v>872.48</v>
      </c>
      <c r="F38" s="1"/>
    </row>
    <row r="39" spans="1:6" s="16" customFormat="1" ht="31.5">
      <c r="A39" s="13" t="s">
        <v>70</v>
      </c>
      <c r="B39" s="14" t="s">
        <v>71</v>
      </c>
      <c r="C39" s="11" t="s">
        <v>17</v>
      </c>
      <c r="D39" s="11">
        <v>321</v>
      </c>
      <c r="E39" s="34">
        <f>E38*0.342</f>
        <v>298.38816</v>
      </c>
      <c r="F39" s="1"/>
    </row>
    <row r="40" spans="1:6" s="16" customFormat="1" ht="78.75">
      <c r="A40" s="13" t="s">
        <v>72</v>
      </c>
      <c r="B40" s="14" t="s">
        <v>73</v>
      </c>
      <c r="C40" s="11" t="s">
        <v>17</v>
      </c>
      <c r="D40" s="11">
        <v>12.73</v>
      </c>
      <c r="E40" s="22">
        <v>12.73</v>
      </c>
      <c r="F40" s="35"/>
    </row>
    <row r="41" spans="1:6" s="16" customFormat="1" ht="31.5">
      <c r="A41" s="13" t="s">
        <v>5</v>
      </c>
      <c r="B41" s="14" t="s">
        <v>74</v>
      </c>
      <c r="C41" s="11" t="s">
        <v>17</v>
      </c>
      <c r="D41" s="11">
        <v>180</v>
      </c>
      <c r="E41" s="22">
        <f>E11-E12</f>
        <v>-23.90000000000009</v>
      </c>
      <c r="F41" s="1"/>
    </row>
    <row r="42" spans="1:6" s="16" customFormat="1" ht="31.5">
      <c r="A42" s="13" t="s">
        <v>6</v>
      </c>
      <c r="B42" s="14" t="s">
        <v>75</v>
      </c>
      <c r="C42" s="11" t="s">
        <v>17</v>
      </c>
      <c r="D42" s="11">
        <v>153</v>
      </c>
      <c r="E42" s="22">
        <v>0</v>
      </c>
      <c r="F42" s="1"/>
    </row>
    <row r="43" spans="1:6" s="16" customFormat="1" ht="94.5">
      <c r="A43" s="13" t="s">
        <v>76</v>
      </c>
      <c r="B43" s="14" t="s">
        <v>77</v>
      </c>
      <c r="C43" s="11" t="s">
        <v>17</v>
      </c>
      <c r="D43" s="11">
        <v>0</v>
      </c>
      <c r="E43" s="22">
        <v>0</v>
      </c>
      <c r="F43" s="1"/>
    </row>
    <row r="44" spans="1:6" s="16" customFormat="1" ht="31.5">
      <c r="A44" s="13" t="s">
        <v>78</v>
      </c>
      <c r="B44" s="14" t="s">
        <v>79</v>
      </c>
      <c r="C44" s="11" t="s">
        <v>17</v>
      </c>
      <c r="D44" s="11">
        <v>0</v>
      </c>
      <c r="E44" s="22">
        <v>0</v>
      </c>
      <c r="F44" s="1"/>
    </row>
    <row r="45" spans="1:6" s="16" customFormat="1" ht="31.5">
      <c r="A45" s="13" t="s">
        <v>80</v>
      </c>
      <c r="B45" s="14" t="s">
        <v>81</v>
      </c>
      <c r="C45" s="11" t="s">
        <v>17</v>
      </c>
      <c r="D45" s="11">
        <v>0</v>
      </c>
      <c r="E45" s="22">
        <v>0</v>
      </c>
      <c r="F45" s="1"/>
    </row>
    <row r="46" spans="1:6" s="16" customFormat="1" ht="31.5">
      <c r="A46" s="13" t="s">
        <v>82</v>
      </c>
      <c r="B46" s="14" t="s">
        <v>83</v>
      </c>
      <c r="C46" s="11" t="s">
        <v>17</v>
      </c>
      <c r="D46" s="11">
        <v>0</v>
      </c>
      <c r="E46" s="22">
        <v>0</v>
      </c>
      <c r="F46" s="1"/>
    </row>
    <row r="47" spans="1:6" s="16" customFormat="1" ht="15.75">
      <c r="A47" s="13" t="s">
        <v>84</v>
      </c>
      <c r="B47" s="14" t="s">
        <v>85</v>
      </c>
      <c r="C47" s="11" t="s">
        <v>86</v>
      </c>
      <c r="D47" s="11">
        <v>136.99</v>
      </c>
      <c r="E47" s="23">
        <v>113.422</v>
      </c>
      <c r="F47" s="1"/>
    </row>
    <row r="48" spans="1:6" s="16" customFormat="1" ht="15.75">
      <c r="A48" s="13" t="s">
        <v>87</v>
      </c>
      <c r="B48" s="14" t="s">
        <v>88</v>
      </c>
      <c r="C48" s="11" t="s">
        <v>86</v>
      </c>
      <c r="D48" s="11">
        <v>0</v>
      </c>
      <c r="E48" s="23">
        <v>0</v>
      </c>
      <c r="F48" s="1"/>
    </row>
    <row r="49" spans="1:6" s="16" customFormat="1" ht="15.75">
      <c r="A49" s="13" t="s">
        <v>89</v>
      </c>
      <c r="B49" s="14" t="s">
        <v>22</v>
      </c>
      <c r="C49" s="11" t="s">
        <v>86</v>
      </c>
      <c r="D49" s="11">
        <v>0</v>
      </c>
      <c r="E49" s="22">
        <v>0</v>
      </c>
      <c r="F49" s="1"/>
    </row>
    <row r="50" spans="1:6" s="16" customFormat="1" ht="15.75">
      <c r="A50" s="13" t="s">
        <v>90</v>
      </c>
      <c r="B50" s="14" t="s">
        <v>28</v>
      </c>
      <c r="C50" s="11" t="s">
        <v>86</v>
      </c>
      <c r="D50" s="11">
        <v>136.99</v>
      </c>
      <c r="E50" s="22">
        <v>113.422</v>
      </c>
      <c r="F50" s="1"/>
    </row>
    <row r="51" spans="1:6" s="16" customFormat="1" ht="31.5">
      <c r="A51" s="13" t="s">
        <v>91</v>
      </c>
      <c r="B51" s="14" t="s">
        <v>92</v>
      </c>
      <c r="C51" s="11" t="s">
        <v>86</v>
      </c>
      <c r="D51" s="11">
        <v>0</v>
      </c>
      <c r="E51" s="22">
        <v>0</v>
      </c>
      <c r="F51" s="1"/>
    </row>
    <row r="52" spans="1:6" s="16" customFormat="1" ht="31.5">
      <c r="A52" s="13" t="s">
        <v>93</v>
      </c>
      <c r="B52" s="14" t="s">
        <v>94</v>
      </c>
      <c r="C52" s="11" t="s">
        <v>86</v>
      </c>
      <c r="D52" s="11">
        <v>126.5</v>
      </c>
      <c r="E52" s="23">
        <v>106.579</v>
      </c>
      <c r="F52" s="1"/>
    </row>
    <row r="53" spans="1:6" s="16" customFormat="1" ht="15.75">
      <c r="A53" s="13" t="s">
        <v>95</v>
      </c>
      <c r="B53" s="14" t="s">
        <v>96</v>
      </c>
      <c r="C53" s="11" t="s">
        <v>86</v>
      </c>
      <c r="D53" s="11"/>
      <c r="E53" s="22">
        <v>3.082</v>
      </c>
      <c r="F53" s="1"/>
    </row>
    <row r="54" spans="1:6" s="16" customFormat="1" ht="15.75">
      <c r="A54" s="13" t="s">
        <v>97</v>
      </c>
      <c r="B54" s="14" t="s">
        <v>98</v>
      </c>
      <c r="C54" s="11" t="s">
        <v>86</v>
      </c>
      <c r="D54" s="11">
        <v>126.5</v>
      </c>
      <c r="E54" s="33">
        <f>E52-E53</f>
        <v>103.497</v>
      </c>
      <c r="F54" s="1"/>
    </row>
    <row r="55" spans="1:6" s="16" customFormat="1" ht="15.75">
      <c r="A55" s="13" t="s">
        <v>99</v>
      </c>
      <c r="B55" s="14" t="s">
        <v>100</v>
      </c>
      <c r="C55" s="11" t="s">
        <v>101</v>
      </c>
      <c r="D55" s="24">
        <f>10.49/D47*100</f>
        <v>7.6574932476823125</v>
      </c>
      <c r="E55" s="33">
        <f>3.72/E47*100</f>
        <v>3.2797869901782724</v>
      </c>
      <c r="F55" s="1"/>
    </row>
    <row r="56" spans="1:6" s="16" customFormat="1" ht="31.5">
      <c r="A56" s="13" t="s">
        <v>102</v>
      </c>
      <c r="B56" s="14" t="s">
        <v>103</v>
      </c>
      <c r="C56" s="11" t="s">
        <v>104</v>
      </c>
      <c r="D56" s="11">
        <v>21.2</v>
      </c>
      <c r="E56" s="22">
        <v>21.2</v>
      </c>
      <c r="F56" s="1"/>
    </row>
    <row r="57" spans="1:6" s="16" customFormat="1" ht="15.75">
      <c r="A57" s="13" t="s">
        <v>105</v>
      </c>
      <c r="B57" s="14" t="s">
        <v>106</v>
      </c>
      <c r="C57" s="11" t="s">
        <v>107</v>
      </c>
      <c r="D57" s="11">
        <v>4</v>
      </c>
      <c r="E57" s="22">
        <v>4</v>
      </c>
      <c r="F57" s="1"/>
    </row>
    <row r="58" spans="1:6" s="16" customFormat="1" ht="31.5">
      <c r="A58" s="13" t="s">
        <v>108</v>
      </c>
      <c r="B58" s="14" t="s">
        <v>109</v>
      </c>
      <c r="C58" s="11" t="s">
        <v>107</v>
      </c>
      <c r="D58" s="11">
        <v>0</v>
      </c>
      <c r="E58" s="22">
        <v>0</v>
      </c>
      <c r="F58" s="1"/>
    </row>
    <row r="59" spans="1:6" s="16" customFormat="1" ht="52.5" customHeight="1">
      <c r="A59" s="13" t="s">
        <v>110</v>
      </c>
      <c r="B59" s="14" t="s">
        <v>111</v>
      </c>
      <c r="C59" s="11" t="s">
        <v>112</v>
      </c>
      <c r="D59" s="25">
        <f>D22/D52</f>
        <v>0.8366798418972332</v>
      </c>
      <c r="E59" s="25">
        <f>E22/E52</f>
        <v>1.5078017245423583</v>
      </c>
      <c r="F59" s="1"/>
    </row>
    <row r="60" spans="1:6" s="16" customFormat="1" ht="31.5">
      <c r="A60" s="13" t="s">
        <v>113</v>
      </c>
      <c r="B60" s="14" t="s">
        <v>114</v>
      </c>
      <c r="C60" s="11" t="s">
        <v>86</v>
      </c>
      <c r="D60" s="11">
        <v>1.56</v>
      </c>
      <c r="E60" s="18">
        <v>0.652</v>
      </c>
      <c r="F60" s="1"/>
    </row>
    <row r="61" spans="1:6" s="16" customFormat="1" ht="31.5">
      <c r="A61" s="13" t="s">
        <v>115</v>
      </c>
      <c r="B61" s="14" t="s">
        <v>116</v>
      </c>
      <c r="C61" s="11" t="s">
        <v>86</v>
      </c>
      <c r="D61" s="11">
        <v>1.56</v>
      </c>
      <c r="E61" s="17">
        <v>0.652</v>
      </c>
      <c r="F61" s="1"/>
    </row>
    <row r="62" spans="1:6" s="16" customFormat="1" ht="81.75" customHeight="1">
      <c r="A62" s="13" t="s">
        <v>117</v>
      </c>
      <c r="B62" s="14" t="s">
        <v>118</v>
      </c>
      <c r="C62" s="11" t="s">
        <v>101</v>
      </c>
      <c r="D62" s="11">
        <v>80</v>
      </c>
      <c r="E62" s="17">
        <v>80</v>
      </c>
      <c r="F62" s="1"/>
    </row>
    <row r="63" spans="1:6" s="16" customFormat="1" ht="15.75">
      <c r="A63" s="2" t="s">
        <v>119</v>
      </c>
      <c r="B63" s="26" t="s">
        <v>120</v>
      </c>
      <c r="C63" s="50" t="s">
        <v>129</v>
      </c>
      <c r="D63" s="51"/>
      <c r="E63" s="51"/>
      <c r="F63" s="52"/>
    </row>
    <row r="64" spans="1:6" s="16" customFormat="1" ht="15.75">
      <c r="A64" s="2"/>
      <c r="B64" s="26" t="s">
        <v>121</v>
      </c>
      <c r="C64" s="53"/>
      <c r="D64" s="54"/>
      <c r="E64" s="54"/>
      <c r="F64" s="55"/>
    </row>
    <row r="65" spans="1:6" s="16" customFormat="1" ht="15.75">
      <c r="A65" s="2"/>
      <c r="B65" s="26" t="s">
        <v>122</v>
      </c>
      <c r="C65" s="53"/>
      <c r="D65" s="54"/>
      <c r="E65" s="54"/>
      <c r="F65" s="55"/>
    </row>
    <row r="66" spans="1:6" s="16" customFormat="1" ht="15.75">
      <c r="A66" s="2"/>
      <c r="B66" s="26" t="s">
        <v>123</v>
      </c>
      <c r="C66" s="53"/>
      <c r="D66" s="54"/>
      <c r="E66" s="54"/>
      <c r="F66" s="55"/>
    </row>
    <row r="67" spans="1:6" s="16" customFormat="1" ht="31.5">
      <c r="A67" s="2"/>
      <c r="B67" s="26" t="s">
        <v>124</v>
      </c>
      <c r="C67" s="53"/>
      <c r="D67" s="54"/>
      <c r="E67" s="54"/>
      <c r="F67" s="55"/>
    </row>
    <row r="68" spans="1:6" s="16" customFormat="1" ht="15.75">
      <c r="A68" s="2"/>
      <c r="B68" s="26" t="s">
        <v>125</v>
      </c>
      <c r="C68" s="56"/>
      <c r="D68" s="57"/>
      <c r="E68" s="57"/>
      <c r="F68" s="58"/>
    </row>
    <row r="69" spans="1:5" s="16" customFormat="1" ht="15.75">
      <c r="A69" s="27"/>
      <c r="B69" s="28"/>
      <c r="C69" s="27"/>
      <c r="D69" s="27"/>
      <c r="E69" s="29"/>
    </row>
    <row r="70" spans="1:6" s="16" customFormat="1" ht="30.75" customHeight="1">
      <c r="A70" s="59" t="s">
        <v>126</v>
      </c>
      <c r="B70" s="59"/>
      <c r="C70" s="59"/>
      <c r="D70" s="59"/>
      <c r="E70" s="59"/>
      <c r="F70" s="59"/>
    </row>
    <row r="71" spans="1:6" s="16" customFormat="1" ht="17.25" customHeight="1">
      <c r="A71" s="30"/>
      <c r="B71" s="30"/>
      <c r="C71" s="30"/>
      <c r="D71" s="30"/>
      <c r="E71" s="30"/>
      <c r="F71" s="30"/>
    </row>
    <row r="72" spans="1:6" s="16" customFormat="1" ht="39.75" customHeight="1">
      <c r="A72" s="42" t="s">
        <v>127</v>
      </c>
      <c r="B72" s="42"/>
      <c r="C72" s="42"/>
      <c r="D72" s="42"/>
      <c r="E72" s="42"/>
      <c r="F72" s="42"/>
    </row>
    <row r="73" spans="1:6" ht="15.75">
      <c r="A73" s="31"/>
      <c r="B73" s="31"/>
      <c r="C73" s="31"/>
      <c r="D73" s="31"/>
      <c r="E73" s="31"/>
      <c r="F73" s="31"/>
    </row>
    <row r="74" spans="1:6" ht="15.75">
      <c r="A74" s="31"/>
      <c r="B74" s="31"/>
      <c r="C74" s="31"/>
      <c r="D74" s="31"/>
      <c r="E74" s="31"/>
      <c r="F74" s="31"/>
    </row>
    <row r="75" spans="1:6" ht="15.75">
      <c r="A75" s="31"/>
      <c r="B75" s="31"/>
      <c r="C75" s="31"/>
      <c r="D75" s="31"/>
      <c r="E75" s="31"/>
      <c r="F75" s="31"/>
    </row>
    <row r="76" spans="1:6" ht="15.75">
      <c r="A76" s="31"/>
      <c r="B76" s="31"/>
      <c r="C76" s="31"/>
      <c r="D76" s="31"/>
      <c r="E76" s="31"/>
      <c r="F76" s="31"/>
    </row>
    <row r="77" spans="1:6" ht="15.75">
      <c r="A77" s="31"/>
      <c r="B77" s="31"/>
      <c r="C77" s="31"/>
      <c r="D77" s="31"/>
      <c r="E77" s="31"/>
      <c r="F77" s="31"/>
    </row>
  </sheetData>
  <sheetProtection/>
  <mergeCells count="7">
    <mergeCell ref="A72:F72"/>
    <mergeCell ref="A3:F3"/>
    <mergeCell ref="B4:E4"/>
    <mergeCell ref="B5:E5"/>
    <mergeCell ref="D7:E7"/>
    <mergeCell ref="C63:F68"/>
    <mergeCell ref="A70:F70"/>
  </mergeCells>
  <dataValidations count="1">
    <dataValidation type="decimal" allowBlank="1" showInputMessage="1" showErrorMessage="1" sqref="E11 E13:E20 E22:E58 E60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55">
      <selection activeCell="E22" sqref="E22"/>
    </sheetView>
  </sheetViews>
  <sheetFormatPr defaultColWidth="9.00390625" defaultRowHeight="12.75"/>
  <cols>
    <col min="1" max="1" width="9.125" style="4" customWidth="1"/>
    <col min="2" max="2" width="45.00390625" style="5" customWidth="1"/>
    <col min="3" max="4" width="13.375" style="4" customWidth="1"/>
    <col min="5" max="5" width="13.875" style="3" customWidth="1"/>
    <col min="6" max="6" width="25.625" style="3" customWidth="1"/>
    <col min="7" max="16384" width="9.125" style="3" customWidth="1"/>
  </cols>
  <sheetData>
    <row r="1" ht="18.75">
      <c r="F1" s="6" t="s">
        <v>7</v>
      </c>
    </row>
    <row r="2" ht="19.5" thickBot="1">
      <c r="F2" s="6"/>
    </row>
    <row r="3" spans="1:6" ht="32.25" customHeight="1" thickBot="1">
      <c r="A3" s="43" t="s">
        <v>130</v>
      </c>
      <c r="B3" s="44"/>
      <c r="C3" s="44"/>
      <c r="D3" s="44"/>
      <c r="E3" s="44"/>
      <c r="F3" s="45"/>
    </row>
    <row r="4" spans="1:6" ht="16.5" thickBot="1">
      <c r="A4" s="7"/>
      <c r="B4" s="46" t="s">
        <v>0</v>
      </c>
      <c r="C4" s="46"/>
      <c r="D4" s="46"/>
      <c r="E4" s="46"/>
      <c r="F4" s="7"/>
    </row>
    <row r="5" spans="1:6" ht="20.25">
      <c r="A5" s="8"/>
      <c r="B5" s="47" t="s">
        <v>8</v>
      </c>
      <c r="C5" s="47"/>
      <c r="D5" s="47"/>
      <c r="E5" s="47"/>
      <c r="F5" s="8"/>
    </row>
    <row r="6" spans="1:6" ht="15.75">
      <c r="A6" s="9"/>
      <c r="B6" s="9"/>
      <c r="C6" s="9"/>
      <c r="D6" s="9"/>
      <c r="E6" s="10"/>
      <c r="F6" s="10"/>
    </row>
    <row r="7" spans="1:6" ht="31.5">
      <c r="A7" s="11" t="s">
        <v>1</v>
      </c>
      <c r="B7" s="11" t="s">
        <v>2</v>
      </c>
      <c r="C7" s="11" t="s">
        <v>9</v>
      </c>
      <c r="D7" s="48" t="s">
        <v>10</v>
      </c>
      <c r="E7" s="49"/>
      <c r="F7" s="12" t="s">
        <v>11</v>
      </c>
    </row>
    <row r="8" spans="1:6" ht="47.25">
      <c r="A8" s="11"/>
      <c r="B8" s="11"/>
      <c r="C8" s="11"/>
      <c r="D8" s="11" t="s">
        <v>12</v>
      </c>
      <c r="E8" s="11" t="s">
        <v>13</v>
      </c>
      <c r="F8" s="12"/>
    </row>
    <row r="9" spans="1:6" ht="15.75">
      <c r="A9" s="11">
        <v>1</v>
      </c>
      <c r="B9" s="11">
        <f>A9+1</f>
        <v>2</v>
      </c>
      <c r="C9" s="11">
        <f>B9+1</f>
        <v>3</v>
      </c>
      <c r="D9" s="11">
        <f>C9+1</f>
        <v>4</v>
      </c>
      <c r="E9" s="11">
        <f>D9+1</f>
        <v>5</v>
      </c>
      <c r="F9" s="11">
        <f>E9+1</f>
        <v>6</v>
      </c>
    </row>
    <row r="10" spans="1:6" s="16" customFormat="1" ht="15.75">
      <c r="A10" s="13" t="s">
        <v>3</v>
      </c>
      <c r="B10" s="14" t="s">
        <v>14</v>
      </c>
      <c r="C10" s="11" t="s">
        <v>15</v>
      </c>
      <c r="D10" s="11"/>
      <c r="E10" s="15"/>
      <c r="F10" s="1"/>
    </row>
    <row r="11" spans="1:6" s="16" customFormat="1" ht="15.75">
      <c r="A11" s="13" t="s">
        <v>4</v>
      </c>
      <c r="B11" s="14" t="s">
        <v>16</v>
      </c>
      <c r="C11" s="11" t="s">
        <v>17</v>
      </c>
      <c r="D11" s="11">
        <v>4577.94</v>
      </c>
      <c r="E11" s="17">
        <v>3523.3</v>
      </c>
      <c r="F11" s="1"/>
    </row>
    <row r="12" spans="1:6" s="16" customFormat="1" ht="47.25">
      <c r="A12" s="13">
        <v>3</v>
      </c>
      <c r="B12" s="14" t="s">
        <v>18</v>
      </c>
      <c r="C12" s="11" t="s">
        <v>17</v>
      </c>
      <c r="D12" s="11">
        <v>4527.05</v>
      </c>
      <c r="E12" s="41">
        <f>E13+E20+E24+E26+E28+E29+E32+E35+E40</f>
        <v>6108.841200000001</v>
      </c>
      <c r="F12" s="39"/>
    </row>
    <row r="13" spans="1:6" s="16" customFormat="1" ht="31.5">
      <c r="A13" s="13" t="s">
        <v>19</v>
      </c>
      <c r="B13" s="14" t="s">
        <v>20</v>
      </c>
      <c r="C13" s="11" t="s">
        <v>17</v>
      </c>
      <c r="D13" s="11">
        <v>0</v>
      </c>
      <c r="E13" s="37">
        <v>1417.8</v>
      </c>
      <c r="F13" s="1"/>
    </row>
    <row r="14" spans="1:6" s="16" customFormat="1" ht="15.75">
      <c r="A14" s="13" t="s">
        <v>21</v>
      </c>
      <c r="B14" s="14" t="s">
        <v>22</v>
      </c>
      <c r="C14" s="11" t="s">
        <v>17</v>
      </c>
      <c r="D14" s="11">
        <v>0</v>
      </c>
      <c r="E14" s="38">
        <f>E15*E16</f>
        <v>0</v>
      </c>
      <c r="F14" s="1"/>
    </row>
    <row r="15" spans="1:6" s="16" customFormat="1" ht="15.75">
      <c r="A15" s="13"/>
      <c r="B15" s="14" t="s">
        <v>23</v>
      </c>
      <c r="C15" s="11" t="s">
        <v>24</v>
      </c>
      <c r="D15" s="11">
        <v>0</v>
      </c>
      <c r="E15" s="38">
        <v>0</v>
      </c>
      <c r="F15" s="1"/>
    </row>
    <row r="16" spans="1:6" s="16" customFormat="1" ht="15.75">
      <c r="A16" s="13"/>
      <c r="B16" s="14" t="s">
        <v>25</v>
      </c>
      <c r="C16" s="11" t="s">
        <v>26</v>
      </c>
      <c r="D16" s="11">
        <v>0</v>
      </c>
      <c r="E16" s="38">
        <v>0</v>
      </c>
      <c r="F16" s="1"/>
    </row>
    <row r="17" spans="1:6" s="16" customFormat="1" ht="15.75">
      <c r="A17" s="13" t="s">
        <v>27</v>
      </c>
      <c r="B17" s="20" t="s">
        <v>28</v>
      </c>
      <c r="C17" s="11" t="s">
        <v>17</v>
      </c>
      <c r="D17" s="11">
        <v>0</v>
      </c>
      <c r="E17" s="38">
        <f>E18*E19</f>
        <v>1417.8</v>
      </c>
      <c r="F17" s="1"/>
    </row>
    <row r="18" spans="1:6" s="16" customFormat="1" ht="15.75">
      <c r="A18" s="13"/>
      <c r="B18" s="14" t="s">
        <v>23</v>
      </c>
      <c r="C18" s="11" t="s">
        <v>24</v>
      </c>
      <c r="D18" s="11">
        <v>0</v>
      </c>
      <c r="E18" s="38">
        <v>33.25</v>
      </c>
      <c r="F18" s="1"/>
    </row>
    <row r="19" spans="1:6" s="16" customFormat="1" ht="15.75">
      <c r="A19" s="13"/>
      <c r="B19" s="14" t="s">
        <v>25</v>
      </c>
      <c r="C19" s="11" t="s">
        <v>26</v>
      </c>
      <c r="D19" s="11">
        <v>0</v>
      </c>
      <c r="E19" s="38">
        <f>E13/E18</f>
        <v>42.6406015037594</v>
      </c>
      <c r="F19" s="1"/>
    </row>
    <row r="20" spans="1:6" s="16" customFormat="1" ht="63">
      <c r="A20" s="13" t="s">
        <v>29</v>
      </c>
      <c r="B20" s="14" t="s">
        <v>30</v>
      </c>
      <c r="C20" s="11" t="s">
        <v>17</v>
      </c>
      <c r="D20" s="11">
        <v>342.72</v>
      </c>
      <c r="E20" s="17">
        <v>334.4</v>
      </c>
      <c r="F20" s="1"/>
    </row>
    <row r="21" spans="1:6" s="16" customFormat="1" ht="15.75">
      <c r="A21" s="13" t="s">
        <v>31</v>
      </c>
      <c r="B21" s="14" t="s">
        <v>32</v>
      </c>
      <c r="C21" s="11" t="s">
        <v>33</v>
      </c>
      <c r="D21" s="21">
        <f>D20/D22</f>
        <v>3.4864699898270604</v>
      </c>
      <c r="E21" s="21">
        <f>E20/E22</f>
        <v>3.1428571428571423</v>
      </c>
      <c r="F21" s="1"/>
    </row>
    <row r="22" spans="1:6" s="16" customFormat="1" ht="31.5">
      <c r="A22" s="13" t="s">
        <v>34</v>
      </c>
      <c r="B22" s="14" t="s">
        <v>35</v>
      </c>
      <c r="C22" s="11" t="s">
        <v>36</v>
      </c>
      <c r="D22" s="11">
        <v>98.3</v>
      </c>
      <c r="E22" s="22">
        <v>106.4</v>
      </c>
      <c r="F22" s="1"/>
    </row>
    <row r="23" spans="1:6" s="16" customFormat="1" ht="31.5">
      <c r="A23" s="13" t="s">
        <v>37</v>
      </c>
      <c r="B23" s="14" t="s">
        <v>38</v>
      </c>
      <c r="C23" s="11" t="s">
        <v>17</v>
      </c>
      <c r="D23" s="11">
        <v>0</v>
      </c>
      <c r="E23" s="22">
        <v>0</v>
      </c>
      <c r="F23" s="1"/>
    </row>
    <row r="24" spans="1:6" s="16" customFormat="1" ht="31.5">
      <c r="A24" s="13" t="s">
        <v>39</v>
      </c>
      <c r="B24" s="14" t="s">
        <v>40</v>
      </c>
      <c r="C24" s="11" t="s">
        <v>17</v>
      </c>
      <c r="D24" s="11">
        <v>583.53</v>
      </c>
      <c r="E24" s="22">
        <v>605.74</v>
      </c>
      <c r="F24" s="1"/>
    </row>
    <row r="25" spans="1:6" s="16" customFormat="1" ht="31.5">
      <c r="A25" s="13" t="s">
        <v>41</v>
      </c>
      <c r="B25" s="20" t="s">
        <v>42</v>
      </c>
      <c r="C25" s="11" t="s">
        <v>43</v>
      </c>
      <c r="D25" s="11">
        <v>4</v>
      </c>
      <c r="E25" s="22">
        <v>4</v>
      </c>
      <c r="F25" s="1"/>
    </row>
    <row r="26" spans="1:6" s="16" customFormat="1" ht="31.5">
      <c r="A26" s="13" t="s">
        <v>44</v>
      </c>
      <c r="B26" s="14" t="s">
        <v>45</v>
      </c>
      <c r="C26" s="11" t="s">
        <v>17</v>
      </c>
      <c r="D26" s="11">
        <v>199.57</v>
      </c>
      <c r="E26" s="34">
        <f>E24*0.302</f>
        <v>182.93348</v>
      </c>
      <c r="F26" s="1"/>
    </row>
    <row r="27" spans="1:6" s="16" customFormat="1" ht="31.5">
      <c r="A27" s="13" t="s">
        <v>46</v>
      </c>
      <c r="B27" s="14" t="s">
        <v>47</v>
      </c>
      <c r="C27" s="11" t="s">
        <v>17</v>
      </c>
      <c r="D27" s="11">
        <v>0</v>
      </c>
      <c r="E27" s="22">
        <v>0</v>
      </c>
      <c r="F27" s="1"/>
    </row>
    <row r="28" spans="1:6" s="16" customFormat="1" ht="31.5">
      <c r="A28" s="13" t="s">
        <v>48</v>
      </c>
      <c r="B28" s="14" t="s">
        <v>49</v>
      </c>
      <c r="C28" s="11" t="s">
        <v>17</v>
      </c>
      <c r="D28" s="11">
        <v>28.05</v>
      </c>
      <c r="E28" s="22">
        <v>31</v>
      </c>
      <c r="F28" s="1"/>
    </row>
    <row r="29" spans="1:6" s="16" customFormat="1" ht="31.5">
      <c r="A29" s="13" t="s">
        <v>50</v>
      </c>
      <c r="B29" s="14" t="s">
        <v>51</v>
      </c>
      <c r="C29" s="11" t="s">
        <v>17</v>
      </c>
      <c r="D29" s="11">
        <v>1188.27</v>
      </c>
      <c r="E29" s="34">
        <v>1129.7</v>
      </c>
      <c r="F29" s="1"/>
    </row>
    <row r="30" spans="1:6" s="16" customFormat="1" ht="31.5">
      <c r="A30" s="13" t="s">
        <v>52</v>
      </c>
      <c r="B30" s="14" t="s">
        <v>53</v>
      </c>
      <c r="C30" s="11" t="s">
        <v>17</v>
      </c>
      <c r="D30" s="11">
        <v>696.15</v>
      </c>
      <c r="E30" s="34">
        <v>699.85</v>
      </c>
      <c r="F30" s="1"/>
    </row>
    <row r="31" spans="1:6" s="16" customFormat="1" ht="31.5">
      <c r="A31" s="13" t="s">
        <v>54</v>
      </c>
      <c r="B31" s="14" t="s">
        <v>55</v>
      </c>
      <c r="C31" s="11" t="s">
        <v>17</v>
      </c>
      <c r="D31" s="11">
        <v>238.08</v>
      </c>
      <c r="E31" s="34">
        <f>E30*0.302</f>
        <v>211.3547</v>
      </c>
      <c r="F31" s="1"/>
    </row>
    <row r="32" spans="1:6" s="16" customFormat="1" ht="31.5">
      <c r="A32" s="13" t="s">
        <v>56</v>
      </c>
      <c r="B32" s="14" t="s">
        <v>57</v>
      </c>
      <c r="C32" s="11" t="s">
        <v>17</v>
      </c>
      <c r="D32" s="11">
        <v>733.68</v>
      </c>
      <c r="E32" s="33">
        <v>991.6</v>
      </c>
      <c r="F32" s="1"/>
    </row>
    <row r="33" spans="1:6" s="16" customFormat="1" ht="15.75">
      <c r="A33" s="13" t="s">
        <v>58</v>
      </c>
      <c r="B33" s="14" t="s">
        <v>59</v>
      </c>
      <c r="C33" s="11" t="s">
        <v>17</v>
      </c>
      <c r="D33" s="11">
        <v>546.71</v>
      </c>
      <c r="E33" s="33">
        <v>549.8</v>
      </c>
      <c r="F33" s="1"/>
    </row>
    <row r="34" spans="1:6" s="16" customFormat="1" ht="15.75">
      <c r="A34" s="13" t="s">
        <v>60</v>
      </c>
      <c r="B34" s="14" t="s">
        <v>61</v>
      </c>
      <c r="C34" s="11" t="s">
        <v>17</v>
      </c>
      <c r="D34" s="11">
        <v>186.97</v>
      </c>
      <c r="E34" s="33">
        <f>E33*0.302</f>
        <v>166.03959999999998</v>
      </c>
      <c r="F34" s="1"/>
    </row>
    <row r="35" spans="1:6" s="16" customFormat="1" ht="31.5">
      <c r="A35" s="13" t="s">
        <v>62</v>
      </c>
      <c r="B35" s="14" t="s">
        <v>63</v>
      </c>
      <c r="C35" s="11" t="s">
        <v>17</v>
      </c>
      <c r="D35" s="11">
        <f>D36+D37+D38+D39</f>
        <v>1438.64</v>
      </c>
      <c r="E35" s="34">
        <f>E36+E37+E38+E39</f>
        <v>1394.06772</v>
      </c>
      <c r="F35" s="1"/>
    </row>
    <row r="36" spans="1:6" s="16" customFormat="1" ht="15.75">
      <c r="A36" s="13" t="s">
        <v>64</v>
      </c>
      <c r="B36" s="14" t="s">
        <v>65</v>
      </c>
      <c r="C36" s="11" t="s">
        <v>17</v>
      </c>
      <c r="D36" s="11">
        <v>224.8</v>
      </c>
      <c r="E36" s="33">
        <v>224.8</v>
      </c>
      <c r="F36" s="1"/>
    </row>
    <row r="37" spans="1:6" s="16" customFormat="1" ht="15.75">
      <c r="A37" s="13" t="s">
        <v>66</v>
      </c>
      <c r="B37" s="14" t="s">
        <v>67</v>
      </c>
      <c r="C37" s="11" t="s">
        <v>17</v>
      </c>
      <c r="D37" s="11">
        <v>77.03</v>
      </c>
      <c r="E37" s="33">
        <v>95.3</v>
      </c>
      <c r="F37" s="1"/>
    </row>
    <row r="38" spans="1:6" s="16" customFormat="1" ht="15.75">
      <c r="A38" s="13" t="s">
        <v>68</v>
      </c>
      <c r="B38" s="14" t="s">
        <v>69</v>
      </c>
      <c r="C38" s="11" t="s">
        <v>17</v>
      </c>
      <c r="D38" s="11">
        <v>847.1</v>
      </c>
      <c r="E38" s="33">
        <v>824.86</v>
      </c>
      <c r="F38" s="1"/>
    </row>
    <row r="39" spans="1:6" s="16" customFormat="1" ht="31.5">
      <c r="A39" s="13" t="s">
        <v>70</v>
      </c>
      <c r="B39" s="14" t="s">
        <v>71</v>
      </c>
      <c r="C39" s="11" t="s">
        <v>17</v>
      </c>
      <c r="D39" s="11">
        <v>289.71</v>
      </c>
      <c r="E39" s="34">
        <f>E38*0.302</f>
        <v>249.10772</v>
      </c>
      <c r="F39" s="1"/>
    </row>
    <row r="40" spans="1:6" s="16" customFormat="1" ht="78.75">
      <c r="A40" s="13" t="s">
        <v>72</v>
      </c>
      <c r="B40" s="14" t="s">
        <v>73</v>
      </c>
      <c r="C40" s="11" t="s">
        <v>17</v>
      </c>
      <c r="D40" s="11">
        <v>12.6</v>
      </c>
      <c r="E40" s="22">
        <v>21.6</v>
      </c>
      <c r="F40" s="35"/>
    </row>
    <row r="41" spans="1:6" s="16" customFormat="1" ht="31.5">
      <c r="A41" s="13" t="s">
        <v>5</v>
      </c>
      <c r="B41" s="14" t="s">
        <v>74</v>
      </c>
      <c r="C41" s="11" t="s">
        <v>17</v>
      </c>
      <c r="D41" s="11">
        <v>50.89</v>
      </c>
      <c r="E41" s="34">
        <f>E11-E12</f>
        <v>-2585.5412000000006</v>
      </c>
      <c r="F41" s="1"/>
    </row>
    <row r="42" spans="1:6" s="16" customFormat="1" ht="31.5">
      <c r="A42" s="13" t="s">
        <v>6</v>
      </c>
      <c r="B42" s="14" t="s">
        <v>75</v>
      </c>
      <c r="C42" s="11" t="s">
        <v>17</v>
      </c>
      <c r="D42" s="11">
        <v>45.6</v>
      </c>
      <c r="E42" s="22">
        <v>0</v>
      </c>
      <c r="F42" s="1"/>
    </row>
    <row r="43" spans="1:6" s="16" customFormat="1" ht="94.5">
      <c r="A43" s="13" t="s">
        <v>76</v>
      </c>
      <c r="B43" s="14" t="s">
        <v>77</v>
      </c>
      <c r="C43" s="11" t="s">
        <v>17</v>
      </c>
      <c r="D43" s="11">
        <v>0</v>
      </c>
      <c r="E43" s="22">
        <v>0</v>
      </c>
      <c r="F43" s="1"/>
    </row>
    <row r="44" spans="1:6" s="16" customFormat="1" ht="31.5">
      <c r="A44" s="13" t="s">
        <v>78</v>
      </c>
      <c r="B44" s="14" t="s">
        <v>79</v>
      </c>
      <c r="C44" s="11" t="s">
        <v>17</v>
      </c>
      <c r="D44" s="11">
        <v>0</v>
      </c>
      <c r="E44" s="22">
        <v>0</v>
      </c>
      <c r="F44" s="1"/>
    </row>
    <row r="45" spans="1:6" s="16" customFormat="1" ht="31.5">
      <c r="A45" s="13" t="s">
        <v>80</v>
      </c>
      <c r="B45" s="14" t="s">
        <v>81</v>
      </c>
      <c r="C45" s="11" t="s">
        <v>17</v>
      </c>
      <c r="D45" s="11">
        <v>0</v>
      </c>
      <c r="E45" s="22">
        <v>0</v>
      </c>
      <c r="F45" s="1"/>
    </row>
    <row r="46" spans="1:6" s="16" customFormat="1" ht="31.5">
      <c r="A46" s="13" t="s">
        <v>82</v>
      </c>
      <c r="B46" s="14" t="s">
        <v>83</v>
      </c>
      <c r="C46" s="11" t="s">
        <v>17</v>
      </c>
      <c r="D46" s="11">
        <v>0</v>
      </c>
      <c r="E46" s="22">
        <v>0</v>
      </c>
      <c r="F46" s="1"/>
    </row>
    <row r="47" spans="1:6" s="16" customFormat="1" ht="15.75">
      <c r="A47" s="13" t="s">
        <v>84</v>
      </c>
      <c r="B47" s="14" t="s">
        <v>85</v>
      </c>
      <c r="C47" s="11" t="s">
        <v>86</v>
      </c>
      <c r="D47" s="11">
        <v>126.53</v>
      </c>
      <c r="E47" s="23">
        <v>77.46</v>
      </c>
      <c r="F47" s="1"/>
    </row>
    <row r="48" spans="1:6" s="16" customFormat="1" ht="15.75">
      <c r="A48" s="13" t="s">
        <v>87</v>
      </c>
      <c r="B48" s="14" t="s">
        <v>88</v>
      </c>
      <c r="C48" s="11" t="s">
        <v>86</v>
      </c>
      <c r="D48" s="11">
        <v>0</v>
      </c>
      <c r="E48" s="23">
        <v>33.25</v>
      </c>
      <c r="F48" s="1"/>
    </row>
    <row r="49" spans="1:6" s="16" customFormat="1" ht="15.75">
      <c r="A49" s="13" t="s">
        <v>89</v>
      </c>
      <c r="B49" s="14" t="s">
        <v>22</v>
      </c>
      <c r="C49" s="11" t="s">
        <v>86</v>
      </c>
      <c r="D49" s="11">
        <v>0</v>
      </c>
      <c r="E49" s="22">
        <v>0</v>
      </c>
      <c r="F49" s="1"/>
    </row>
    <row r="50" spans="1:6" s="16" customFormat="1" ht="15.75">
      <c r="A50" s="13" t="s">
        <v>90</v>
      </c>
      <c r="B50" s="14" t="s">
        <v>28</v>
      </c>
      <c r="C50" s="11" t="s">
        <v>86</v>
      </c>
      <c r="D50" s="11">
        <v>126.53</v>
      </c>
      <c r="E50" s="22">
        <v>33.25</v>
      </c>
      <c r="F50" s="1"/>
    </row>
    <row r="51" spans="1:6" s="16" customFormat="1" ht="31.5">
      <c r="A51" s="13" t="s">
        <v>91</v>
      </c>
      <c r="B51" s="14" t="s">
        <v>92</v>
      </c>
      <c r="C51" s="11" t="s">
        <v>86</v>
      </c>
      <c r="D51" s="11">
        <v>0</v>
      </c>
      <c r="E51" s="22">
        <v>0</v>
      </c>
      <c r="F51" s="1"/>
    </row>
    <row r="52" spans="1:6" s="16" customFormat="1" ht="31.5">
      <c r="A52" s="13" t="s">
        <v>93</v>
      </c>
      <c r="B52" s="14" t="s">
        <v>94</v>
      </c>
      <c r="C52" s="11" t="s">
        <v>86</v>
      </c>
      <c r="D52" s="11">
        <v>117.98</v>
      </c>
      <c r="E52" s="23">
        <v>92.995</v>
      </c>
      <c r="F52" s="1"/>
    </row>
    <row r="53" spans="1:6" s="16" customFormat="1" ht="15.75">
      <c r="A53" s="13" t="s">
        <v>95</v>
      </c>
      <c r="B53" s="14" t="s">
        <v>96</v>
      </c>
      <c r="C53" s="11" t="s">
        <v>86</v>
      </c>
      <c r="D53" s="11">
        <v>0</v>
      </c>
      <c r="E53" s="22">
        <v>73.4</v>
      </c>
      <c r="F53" s="1"/>
    </row>
    <row r="54" spans="1:6" s="16" customFormat="1" ht="15.75">
      <c r="A54" s="13" t="s">
        <v>97</v>
      </c>
      <c r="B54" s="14" t="s">
        <v>98</v>
      </c>
      <c r="C54" s="11" t="s">
        <v>86</v>
      </c>
      <c r="D54" s="11">
        <v>117.98</v>
      </c>
      <c r="E54" s="33">
        <f>E52-E53</f>
        <v>19.595</v>
      </c>
      <c r="F54" s="1"/>
    </row>
    <row r="55" spans="1:6" s="16" customFormat="1" ht="15.75">
      <c r="A55" s="13" t="s">
        <v>99</v>
      </c>
      <c r="B55" s="14" t="s">
        <v>100</v>
      </c>
      <c r="C55" s="11" t="s">
        <v>101</v>
      </c>
      <c r="D55" s="24">
        <f>6.76/D47*100</f>
        <v>5.3426064964830475</v>
      </c>
      <c r="E55" s="33">
        <f>(E47+E48-E52)/E47*100</f>
        <v>22.869868319132443</v>
      </c>
      <c r="F55" s="1"/>
    </row>
    <row r="56" spans="1:6" s="16" customFormat="1" ht="31.5">
      <c r="A56" s="13" t="s">
        <v>102</v>
      </c>
      <c r="B56" s="14" t="s">
        <v>103</v>
      </c>
      <c r="C56" s="11" t="s">
        <v>104</v>
      </c>
      <c r="D56" s="11">
        <v>21.2</v>
      </c>
      <c r="E56" s="22">
        <v>21.728</v>
      </c>
      <c r="F56" s="1"/>
    </row>
    <row r="57" spans="1:6" s="16" customFormat="1" ht="15.75">
      <c r="A57" s="13" t="s">
        <v>105</v>
      </c>
      <c r="B57" s="14" t="s">
        <v>106</v>
      </c>
      <c r="C57" s="11" t="s">
        <v>107</v>
      </c>
      <c r="D57" s="11">
        <v>4</v>
      </c>
      <c r="E57" s="22">
        <v>4</v>
      </c>
      <c r="F57" s="1"/>
    </row>
    <row r="58" spans="1:6" s="16" customFormat="1" ht="31.5">
      <c r="A58" s="13" t="s">
        <v>108</v>
      </c>
      <c r="B58" s="14" t="s">
        <v>109</v>
      </c>
      <c r="C58" s="11" t="s">
        <v>107</v>
      </c>
      <c r="D58" s="11">
        <v>0</v>
      </c>
      <c r="E58" s="22">
        <v>0</v>
      </c>
      <c r="F58" s="1"/>
    </row>
    <row r="59" spans="1:6" s="16" customFormat="1" ht="52.5" customHeight="1">
      <c r="A59" s="13" t="s">
        <v>110</v>
      </c>
      <c r="B59" s="14" t="s">
        <v>111</v>
      </c>
      <c r="C59" s="11" t="s">
        <v>112</v>
      </c>
      <c r="D59" s="25">
        <f>D22/D52</f>
        <v>0.833192066451941</v>
      </c>
      <c r="E59" s="25">
        <f>E22/E52</f>
        <v>1.1441475348136996</v>
      </c>
      <c r="F59" s="1"/>
    </row>
    <row r="60" spans="1:6" s="16" customFormat="1" ht="31.5">
      <c r="A60" s="13" t="s">
        <v>113</v>
      </c>
      <c r="B60" s="14" t="s">
        <v>114</v>
      </c>
      <c r="C60" s="11" t="s">
        <v>86</v>
      </c>
      <c r="D60" s="11">
        <v>1.53</v>
      </c>
      <c r="E60" s="40">
        <v>1.56</v>
      </c>
      <c r="F60" s="1"/>
    </row>
    <row r="61" spans="1:6" s="16" customFormat="1" ht="31.5">
      <c r="A61" s="13" t="s">
        <v>115</v>
      </c>
      <c r="B61" s="14" t="s">
        <v>116</v>
      </c>
      <c r="C61" s="11" t="s">
        <v>86</v>
      </c>
      <c r="D61" s="11">
        <v>1.53</v>
      </c>
      <c r="E61" s="36">
        <v>1.56</v>
      </c>
      <c r="F61" s="1"/>
    </row>
    <row r="62" spans="1:6" s="16" customFormat="1" ht="81.75" customHeight="1">
      <c r="A62" s="13" t="s">
        <v>117</v>
      </c>
      <c r="B62" s="14" t="s">
        <v>118</v>
      </c>
      <c r="C62" s="11" t="s">
        <v>101</v>
      </c>
      <c r="D62" s="11">
        <v>80</v>
      </c>
      <c r="E62" s="11">
        <v>80</v>
      </c>
      <c r="F62" s="1"/>
    </row>
    <row r="63" spans="1:6" s="16" customFormat="1" ht="15.75">
      <c r="A63" s="2" t="s">
        <v>119</v>
      </c>
      <c r="B63" s="26" t="s">
        <v>120</v>
      </c>
      <c r="C63" s="50">
        <v>0</v>
      </c>
      <c r="D63" s="51"/>
      <c r="E63" s="51"/>
      <c r="F63" s="52"/>
    </row>
    <row r="64" spans="1:6" s="16" customFormat="1" ht="15.75">
      <c r="A64" s="2"/>
      <c r="B64" s="26" t="s">
        <v>121</v>
      </c>
      <c r="C64" s="53"/>
      <c r="D64" s="54"/>
      <c r="E64" s="54"/>
      <c r="F64" s="55"/>
    </row>
    <row r="65" spans="1:6" s="16" customFormat="1" ht="15.75">
      <c r="A65" s="2"/>
      <c r="B65" s="26" t="s">
        <v>122</v>
      </c>
      <c r="C65" s="53"/>
      <c r="D65" s="54"/>
      <c r="E65" s="54"/>
      <c r="F65" s="55"/>
    </row>
    <row r="66" spans="1:6" s="16" customFormat="1" ht="15.75">
      <c r="A66" s="2"/>
      <c r="B66" s="26" t="s">
        <v>123</v>
      </c>
      <c r="C66" s="53"/>
      <c r="D66" s="54"/>
      <c r="E66" s="54"/>
      <c r="F66" s="55"/>
    </row>
    <row r="67" spans="1:6" s="16" customFormat="1" ht="31.5">
      <c r="A67" s="2"/>
      <c r="B67" s="26" t="s">
        <v>124</v>
      </c>
      <c r="C67" s="53"/>
      <c r="D67" s="54"/>
      <c r="E67" s="54"/>
      <c r="F67" s="55"/>
    </row>
    <row r="68" spans="1:6" s="16" customFormat="1" ht="15.75">
      <c r="A68" s="2"/>
      <c r="B68" s="26" t="s">
        <v>125</v>
      </c>
      <c r="C68" s="56"/>
      <c r="D68" s="57"/>
      <c r="E68" s="57"/>
      <c r="F68" s="58"/>
    </row>
    <row r="69" spans="1:5" s="16" customFormat="1" ht="15.75">
      <c r="A69" s="27"/>
      <c r="B69" s="28"/>
      <c r="C69" s="27"/>
      <c r="D69" s="27"/>
      <c r="E69" s="29"/>
    </row>
    <row r="70" spans="1:6" s="16" customFormat="1" ht="30.75" customHeight="1">
      <c r="A70" s="59" t="s">
        <v>126</v>
      </c>
      <c r="B70" s="59"/>
      <c r="C70" s="59"/>
      <c r="D70" s="59"/>
      <c r="E70" s="59"/>
      <c r="F70" s="59"/>
    </row>
    <row r="71" spans="1:6" s="16" customFormat="1" ht="17.25" customHeight="1">
      <c r="A71" s="30"/>
      <c r="B71" s="30"/>
      <c r="C71" s="30"/>
      <c r="D71" s="30"/>
      <c r="E71" s="30"/>
      <c r="F71" s="30"/>
    </row>
    <row r="72" spans="1:6" s="16" customFormat="1" ht="39.75" customHeight="1">
      <c r="A72" s="42" t="s">
        <v>127</v>
      </c>
      <c r="B72" s="42"/>
      <c r="C72" s="42"/>
      <c r="D72" s="42"/>
      <c r="E72" s="42"/>
      <c r="F72" s="42"/>
    </row>
    <row r="73" spans="1:6" ht="15.75">
      <c r="A73" s="31"/>
      <c r="B73" s="31"/>
      <c r="C73" s="31"/>
      <c r="D73" s="31"/>
      <c r="E73" s="31"/>
      <c r="F73" s="31"/>
    </row>
    <row r="74" spans="1:6" ht="15.75">
      <c r="A74" s="31"/>
      <c r="B74" s="31"/>
      <c r="C74" s="31"/>
      <c r="D74" s="31"/>
      <c r="E74" s="31"/>
      <c r="F74" s="31"/>
    </row>
    <row r="75" spans="1:6" ht="15.75">
      <c r="A75" s="31"/>
      <c r="B75" s="31"/>
      <c r="C75" s="31"/>
      <c r="D75" s="31"/>
      <c r="E75" s="31"/>
      <c r="F75" s="31"/>
    </row>
    <row r="76" spans="1:6" ht="15.75">
      <c r="A76" s="31"/>
      <c r="B76" s="31"/>
      <c r="C76" s="31"/>
      <c r="D76" s="31"/>
      <c r="E76" s="31"/>
      <c r="F76" s="31"/>
    </row>
    <row r="77" spans="1:6" ht="15.75">
      <c r="A77" s="31"/>
      <c r="B77" s="31"/>
      <c r="C77" s="31"/>
      <c r="D77" s="31"/>
      <c r="E77" s="31"/>
      <c r="F77" s="31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 E13:E20 E22:E58 E60:E61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view="pageBreakPreview" zoomScaleSheetLayoutView="100" zoomScalePageLayoutView="0" workbookViewId="0" topLeftCell="A55">
      <selection activeCell="F62" sqref="F62"/>
    </sheetView>
  </sheetViews>
  <sheetFormatPr defaultColWidth="9.00390625" defaultRowHeight="12.75"/>
  <cols>
    <col min="1" max="1" width="9.125" style="4" customWidth="1"/>
    <col min="2" max="2" width="45.00390625" style="5" customWidth="1"/>
    <col min="3" max="4" width="13.375" style="4" customWidth="1"/>
    <col min="5" max="5" width="13.875" style="3" customWidth="1"/>
    <col min="6" max="6" width="25.625" style="3" customWidth="1"/>
    <col min="7" max="16384" width="9.125" style="3" customWidth="1"/>
  </cols>
  <sheetData>
    <row r="1" ht="18.75">
      <c r="F1" s="6" t="s">
        <v>7</v>
      </c>
    </row>
    <row r="2" ht="19.5" thickBot="1">
      <c r="F2" s="6"/>
    </row>
    <row r="3" spans="1:6" ht="32.25" customHeight="1" thickBot="1">
      <c r="A3" s="43" t="s">
        <v>131</v>
      </c>
      <c r="B3" s="44"/>
      <c r="C3" s="44"/>
      <c r="D3" s="44"/>
      <c r="E3" s="44"/>
      <c r="F3" s="45"/>
    </row>
    <row r="4" spans="1:6" ht="16.5" thickBot="1">
      <c r="A4" s="7"/>
      <c r="B4" s="46" t="s">
        <v>0</v>
      </c>
      <c r="C4" s="46"/>
      <c r="D4" s="46"/>
      <c r="E4" s="46"/>
      <c r="F4" s="7"/>
    </row>
    <row r="5" spans="1:6" ht="20.25">
      <c r="A5" s="8"/>
      <c r="B5" s="47" t="s">
        <v>8</v>
      </c>
      <c r="C5" s="47"/>
      <c r="D5" s="47"/>
      <c r="E5" s="47"/>
      <c r="F5" s="8"/>
    </row>
    <row r="6" spans="1:6" ht="15.75">
      <c r="A6" s="9"/>
      <c r="B6" s="9"/>
      <c r="C6" s="9"/>
      <c r="D6" s="9"/>
      <c r="E6" s="10"/>
      <c r="F6" s="10"/>
    </row>
    <row r="7" spans="1:6" ht="31.5">
      <c r="A7" s="11" t="s">
        <v>1</v>
      </c>
      <c r="B7" s="11" t="s">
        <v>2</v>
      </c>
      <c r="C7" s="11" t="s">
        <v>9</v>
      </c>
      <c r="D7" s="48" t="s">
        <v>10</v>
      </c>
      <c r="E7" s="49"/>
      <c r="F7" s="12" t="s">
        <v>11</v>
      </c>
    </row>
    <row r="8" spans="1:6" ht="47.25">
      <c r="A8" s="11"/>
      <c r="B8" s="11"/>
      <c r="C8" s="11"/>
      <c r="D8" s="11" t="s">
        <v>12</v>
      </c>
      <c r="E8" s="11" t="s">
        <v>13</v>
      </c>
      <c r="F8" s="12"/>
    </row>
    <row r="9" spans="1:6" ht="15.75">
      <c r="A9" s="11">
        <v>1</v>
      </c>
      <c r="B9" s="11">
        <f>A9+1</f>
        <v>2</v>
      </c>
      <c r="C9" s="11">
        <f>B9+1</f>
        <v>3</v>
      </c>
      <c r="D9" s="11">
        <f>C9+1</f>
        <v>4</v>
      </c>
      <c r="E9" s="11">
        <f>D9+1</f>
        <v>5</v>
      </c>
      <c r="F9" s="11">
        <f>E9+1</f>
        <v>6</v>
      </c>
    </row>
    <row r="10" spans="1:6" s="16" customFormat="1" ht="15.75">
      <c r="A10" s="13" t="s">
        <v>3</v>
      </c>
      <c r="B10" s="14" t="s">
        <v>14</v>
      </c>
      <c r="C10" s="11" t="s">
        <v>15</v>
      </c>
      <c r="D10" s="11"/>
      <c r="E10" s="15"/>
      <c r="F10" s="1"/>
    </row>
    <row r="11" spans="1:6" s="16" customFormat="1" ht="15.75">
      <c r="A11" s="13" t="s">
        <v>4</v>
      </c>
      <c r="B11" s="14" t="s">
        <v>16</v>
      </c>
      <c r="C11" s="11" t="s">
        <v>17</v>
      </c>
      <c r="D11" s="11">
        <v>5274.96</v>
      </c>
      <c r="E11" s="17"/>
      <c r="F11" s="1"/>
    </row>
    <row r="12" spans="1:6" s="16" customFormat="1" ht="47.25">
      <c r="A12" s="13">
        <v>3</v>
      </c>
      <c r="B12" s="14" t="s">
        <v>18</v>
      </c>
      <c r="C12" s="11" t="s">
        <v>17</v>
      </c>
      <c r="D12" s="24">
        <f>D13+D20+D23+D24+D26+D27+D28+D29+D32+D35+D40</f>
        <v>5252.6495</v>
      </c>
      <c r="E12" s="11">
        <f>E13+E20+E23+E24+E26+E27+E28+E29+E32+E35+E40</f>
        <v>0</v>
      </c>
      <c r="F12" s="39"/>
    </row>
    <row r="13" spans="1:6" s="16" customFormat="1" ht="31.5">
      <c r="A13" s="13" t="s">
        <v>19</v>
      </c>
      <c r="B13" s="14" t="s">
        <v>20</v>
      </c>
      <c r="C13" s="11" t="s">
        <v>17</v>
      </c>
      <c r="D13" s="24">
        <f>D19*D18</f>
        <v>1662.8676</v>
      </c>
      <c r="E13" s="37">
        <v>0</v>
      </c>
      <c r="F13" s="1"/>
    </row>
    <row r="14" spans="1:6" s="16" customFormat="1" ht="15.75">
      <c r="A14" s="13" t="s">
        <v>21</v>
      </c>
      <c r="B14" s="14" t="s">
        <v>22</v>
      </c>
      <c r="C14" s="11" t="s">
        <v>17</v>
      </c>
      <c r="D14" s="11">
        <v>0</v>
      </c>
      <c r="E14" s="38">
        <f>E15*E16</f>
        <v>0</v>
      </c>
      <c r="F14" s="1"/>
    </row>
    <row r="15" spans="1:6" s="16" customFormat="1" ht="15.75">
      <c r="A15" s="13"/>
      <c r="B15" s="14" t="s">
        <v>23</v>
      </c>
      <c r="C15" s="11" t="s">
        <v>24</v>
      </c>
      <c r="D15" s="11">
        <v>0</v>
      </c>
      <c r="E15" s="38">
        <v>0</v>
      </c>
      <c r="F15" s="1"/>
    </row>
    <row r="16" spans="1:6" s="16" customFormat="1" ht="15.75">
      <c r="A16" s="13"/>
      <c r="B16" s="14" t="s">
        <v>25</v>
      </c>
      <c r="C16" s="11" t="s">
        <v>26</v>
      </c>
      <c r="D16" s="11">
        <v>0</v>
      </c>
      <c r="E16" s="38">
        <v>0</v>
      </c>
      <c r="F16" s="1"/>
    </row>
    <row r="17" spans="1:6" s="16" customFormat="1" ht="15.75">
      <c r="A17" s="13" t="s">
        <v>27</v>
      </c>
      <c r="B17" s="20" t="s">
        <v>28</v>
      </c>
      <c r="C17" s="11" t="s">
        <v>17</v>
      </c>
      <c r="D17" s="11">
        <v>0</v>
      </c>
      <c r="E17" s="38">
        <f>E18*E19</f>
        <v>0</v>
      </c>
      <c r="F17" s="1"/>
    </row>
    <row r="18" spans="1:6" s="16" customFormat="1" ht="15.75">
      <c r="A18" s="13"/>
      <c r="B18" s="14" t="s">
        <v>23</v>
      </c>
      <c r="C18" s="11" t="s">
        <v>24</v>
      </c>
      <c r="D18" s="11">
        <v>55.54</v>
      </c>
      <c r="E18" s="38">
        <v>0</v>
      </c>
      <c r="F18" s="1"/>
    </row>
    <row r="19" spans="1:6" s="16" customFormat="1" ht="15.75">
      <c r="A19" s="13"/>
      <c r="B19" s="14" t="s">
        <v>25</v>
      </c>
      <c r="C19" s="11" t="s">
        <v>26</v>
      </c>
      <c r="D19" s="11">
        <v>29.94</v>
      </c>
      <c r="E19" s="38">
        <v>0</v>
      </c>
      <c r="F19" s="1"/>
    </row>
    <row r="20" spans="1:6" s="16" customFormat="1" ht="63">
      <c r="A20" s="13" t="s">
        <v>29</v>
      </c>
      <c r="B20" s="14" t="s">
        <v>30</v>
      </c>
      <c r="C20" s="11" t="s">
        <v>17</v>
      </c>
      <c r="D20" s="11">
        <v>242.7</v>
      </c>
      <c r="E20" s="17"/>
      <c r="F20" s="1"/>
    </row>
    <row r="21" spans="1:6" s="16" customFormat="1" ht="15.75">
      <c r="A21" s="13" t="s">
        <v>31</v>
      </c>
      <c r="B21" s="14" t="s">
        <v>32</v>
      </c>
      <c r="C21" s="11" t="s">
        <v>33</v>
      </c>
      <c r="D21" s="21">
        <f>D20/D22</f>
        <v>2.929779451707529</v>
      </c>
      <c r="E21" s="21" t="e">
        <f>E20/E22</f>
        <v>#DIV/0!</v>
      </c>
      <c r="F21" s="1"/>
    </row>
    <row r="22" spans="1:6" s="16" customFormat="1" ht="31.5">
      <c r="A22" s="13" t="s">
        <v>34</v>
      </c>
      <c r="B22" s="14" t="s">
        <v>35</v>
      </c>
      <c r="C22" s="11" t="s">
        <v>36</v>
      </c>
      <c r="D22" s="11">
        <v>82.839</v>
      </c>
      <c r="E22" s="22"/>
      <c r="F22" s="1"/>
    </row>
    <row r="23" spans="1:6" s="16" customFormat="1" ht="31.5">
      <c r="A23" s="13" t="s">
        <v>37</v>
      </c>
      <c r="B23" s="14" t="s">
        <v>38</v>
      </c>
      <c r="C23" s="11" t="s">
        <v>17</v>
      </c>
      <c r="D23" s="11">
        <v>0</v>
      </c>
      <c r="E23" s="22">
        <v>0</v>
      </c>
      <c r="F23" s="1"/>
    </row>
    <row r="24" spans="1:6" s="16" customFormat="1" ht="31.5">
      <c r="A24" s="13" t="s">
        <v>39</v>
      </c>
      <c r="B24" s="14" t="s">
        <v>40</v>
      </c>
      <c r="C24" s="11" t="s">
        <v>17</v>
      </c>
      <c r="D24" s="11">
        <v>397.88</v>
      </c>
      <c r="E24" s="22"/>
      <c r="F24" s="1"/>
    </row>
    <row r="25" spans="1:6" s="16" customFormat="1" ht="31.5">
      <c r="A25" s="13" t="s">
        <v>41</v>
      </c>
      <c r="B25" s="20" t="s">
        <v>42</v>
      </c>
      <c r="C25" s="11" t="s">
        <v>43</v>
      </c>
      <c r="D25" s="11">
        <v>2.5</v>
      </c>
      <c r="E25" s="22"/>
      <c r="F25" s="1"/>
    </row>
    <row r="26" spans="1:6" s="16" customFormat="1" ht="31.5">
      <c r="A26" s="13" t="s">
        <v>44</v>
      </c>
      <c r="B26" s="14" t="s">
        <v>45</v>
      </c>
      <c r="C26" s="11" t="s">
        <v>17</v>
      </c>
      <c r="D26" s="24">
        <f>D24*0.302</f>
        <v>120.15975999999999</v>
      </c>
      <c r="E26" s="34">
        <f>E24*0.302</f>
        <v>0</v>
      </c>
      <c r="F26" s="1"/>
    </row>
    <row r="27" spans="1:6" s="16" customFormat="1" ht="31.5">
      <c r="A27" s="13" t="s">
        <v>46</v>
      </c>
      <c r="B27" s="14" t="s">
        <v>47</v>
      </c>
      <c r="C27" s="11" t="s">
        <v>17</v>
      </c>
      <c r="D27" s="11">
        <v>0</v>
      </c>
      <c r="E27" s="22">
        <v>0</v>
      </c>
      <c r="F27" s="1"/>
    </row>
    <row r="28" spans="1:6" s="16" customFormat="1" ht="31.5">
      <c r="A28" s="13" t="s">
        <v>48</v>
      </c>
      <c r="B28" s="14" t="s">
        <v>49</v>
      </c>
      <c r="C28" s="11" t="s">
        <v>17</v>
      </c>
      <c r="D28" s="11">
        <v>21.33</v>
      </c>
      <c r="E28" s="22"/>
      <c r="F28" s="1"/>
    </row>
    <row r="29" spans="1:6" s="16" customFormat="1" ht="31.5">
      <c r="A29" s="13" t="s">
        <v>50</v>
      </c>
      <c r="B29" s="14" t="s">
        <v>51</v>
      </c>
      <c r="C29" s="11" t="s">
        <v>17</v>
      </c>
      <c r="D29" s="11">
        <v>1152.78</v>
      </c>
      <c r="E29" s="34">
        <f>E30+E31</f>
        <v>0</v>
      </c>
      <c r="F29" s="1"/>
    </row>
    <row r="30" spans="1:6" s="16" customFormat="1" ht="31.5">
      <c r="A30" s="13" t="s">
        <v>52</v>
      </c>
      <c r="B30" s="14" t="s">
        <v>53</v>
      </c>
      <c r="C30" s="11" t="s">
        <v>17</v>
      </c>
      <c r="D30" s="11">
        <v>776.4</v>
      </c>
      <c r="E30" s="34"/>
      <c r="F30" s="1"/>
    </row>
    <row r="31" spans="1:6" s="16" customFormat="1" ht="31.5">
      <c r="A31" s="13" t="s">
        <v>54</v>
      </c>
      <c r="B31" s="14" t="s">
        <v>55</v>
      </c>
      <c r="C31" s="11" t="s">
        <v>17</v>
      </c>
      <c r="D31" s="24">
        <f>D30*0.302</f>
        <v>234.47279999999998</v>
      </c>
      <c r="E31" s="34">
        <f>E30*0.302</f>
        <v>0</v>
      </c>
      <c r="F31" s="1"/>
    </row>
    <row r="32" spans="1:6" s="16" customFormat="1" ht="31.5">
      <c r="A32" s="13" t="s">
        <v>56</v>
      </c>
      <c r="B32" s="14" t="s">
        <v>57</v>
      </c>
      <c r="C32" s="11" t="s">
        <v>17</v>
      </c>
      <c r="D32" s="11">
        <v>313.31</v>
      </c>
      <c r="E32" s="33">
        <f>E33+E34</f>
        <v>0</v>
      </c>
      <c r="F32" s="1"/>
    </row>
    <row r="33" spans="1:6" s="16" customFormat="1" ht="15.75">
      <c r="A33" s="13" t="s">
        <v>58</v>
      </c>
      <c r="B33" s="14" t="s">
        <v>59</v>
      </c>
      <c r="C33" s="11" t="s">
        <v>17</v>
      </c>
      <c r="D33" s="11">
        <v>163.5</v>
      </c>
      <c r="E33" s="33"/>
      <c r="F33" s="1"/>
    </row>
    <row r="34" spans="1:6" s="16" customFormat="1" ht="15.75">
      <c r="A34" s="13" t="s">
        <v>60</v>
      </c>
      <c r="B34" s="14" t="s">
        <v>61</v>
      </c>
      <c r="C34" s="11" t="s">
        <v>17</v>
      </c>
      <c r="D34" s="24">
        <f>D33*0.302</f>
        <v>49.376999999999995</v>
      </c>
      <c r="E34" s="33">
        <f>E33*0.302</f>
        <v>0</v>
      </c>
      <c r="F34" s="1"/>
    </row>
    <row r="35" spans="1:6" s="16" customFormat="1" ht="31.5">
      <c r="A35" s="13" t="s">
        <v>62</v>
      </c>
      <c r="B35" s="14" t="s">
        <v>63</v>
      </c>
      <c r="C35" s="11" t="s">
        <v>17</v>
      </c>
      <c r="D35" s="24">
        <f>D36+D37+D38+D39</f>
        <v>1301.6521400000001</v>
      </c>
      <c r="E35" s="33">
        <f>E36+E37+E38+E39</f>
        <v>0</v>
      </c>
      <c r="F35" s="1"/>
    </row>
    <row r="36" spans="1:6" s="16" customFormat="1" ht="15.75">
      <c r="A36" s="13" t="s">
        <v>64</v>
      </c>
      <c r="B36" s="14" t="s">
        <v>65</v>
      </c>
      <c r="C36" s="11" t="s">
        <v>17</v>
      </c>
      <c r="D36" s="11">
        <v>0</v>
      </c>
      <c r="E36" s="33">
        <v>0</v>
      </c>
      <c r="F36" s="1"/>
    </row>
    <row r="37" spans="1:6" s="16" customFormat="1" ht="15.75">
      <c r="A37" s="13" t="s">
        <v>66</v>
      </c>
      <c r="B37" s="14" t="s">
        <v>67</v>
      </c>
      <c r="C37" s="11" t="s">
        <v>17</v>
      </c>
      <c r="D37" s="11">
        <v>77.03</v>
      </c>
      <c r="E37" s="33"/>
      <c r="F37" s="1"/>
    </row>
    <row r="38" spans="1:6" s="16" customFormat="1" ht="15.75">
      <c r="A38" s="13" t="s">
        <v>68</v>
      </c>
      <c r="B38" s="14" t="s">
        <v>69</v>
      </c>
      <c r="C38" s="11" t="s">
        <v>17</v>
      </c>
      <c r="D38" s="11">
        <v>940.57</v>
      </c>
      <c r="E38" s="33"/>
      <c r="F38" s="1"/>
    </row>
    <row r="39" spans="1:6" s="16" customFormat="1" ht="31.5">
      <c r="A39" s="13" t="s">
        <v>70</v>
      </c>
      <c r="B39" s="14" t="s">
        <v>71</v>
      </c>
      <c r="C39" s="11" t="s">
        <v>17</v>
      </c>
      <c r="D39" s="24">
        <f>D38*0.302</f>
        <v>284.05214</v>
      </c>
      <c r="E39" s="34">
        <f>E38*0.302</f>
        <v>0</v>
      </c>
      <c r="F39" s="1"/>
    </row>
    <row r="40" spans="1:6" s="16" customFormat="1" ht="78.75">
      <c r="A40" s="13" t="s">
        <v>72</v>
      </c>
      <c r="B40" s="14" t="s">
        <v>73</v>
      </c>
      <c r="C40" s="11" t="s">
        <v>17</v>
      </c>
      <c r="D40" s="11">
        <v>39.97</v>
      </c>
      <c r="E40" s="22">
        <v>0</v>
      </c>
      <c r="F40" s="35"/>
    </row>
    <row r="41" spans="1:6" s="16" customFormat="1" ht="31.5">
      <c r="A41" s="13" t="s">
        <v>5</v>
      </c>
      <c r="B41" s="14" t="s">
        <v>74</v>
      </c>
      <c r="C41" s="11" t="s">
        <v>17</v>
      </c>
      <c r="D41" s="11">
        <v>22.32</v>
      </c>
      <c r="E41" s="22">
        <f>E11-E12</f>
        <v>0</v>
      </c>
      <c r="F41" s="1"/>
    </row>
    <row r="42" spans="1:6" s="16" customFormat="1" ht="31.5">
      <c r="A42" s="13" t="s">
        <v>6</v>
      </c>
      <c r="B42" s="14" t="s">
        <v>75</v>
      </c>
      <c r="C42" s="11" t="s">
        <v>17</v>
      </c>
      <c r="D42" s="11">
        <v>17.17</v>
      </c>
      <c r="E42" s="22">
        <v>0</v>
      </c>
      <c r="F42" s="1"/>
    </row>
    <row r="43" spans="1:6" s="16" customFormat="1" ht="94.5">
      <c r="A43" s="13" t="s">
        <v>76</v>
      </c>
      <c r="B43" s="14" t="s">
        <v>77</v>
      </c>
      <c r="C43" s="11" t="s">
        <v>17</v>
      </c>
      <c r="D43" s="11">
        <v>0</v>
      </c>
      <c r="E43" s="22">
        <v>0</v>
      </c>
      <c r="F43" s="1"/>
    </row>
    <row r="44" spans="1:6" s="16" customFormat="1" ht="31.5">
      <c r="A44" s="13" t="s">
        <v>78</v>
      </c>
      <c r="B44" s="14" t="s">
        <v>79</v>
      </c>
      <c r="C44" s="11" t="s">
        <v>17</v>
      </c>
      <c r="D44" s="11">
        <v>0</v>
      </c>
      <c r="E44" s="22">
        <v>0</v>
      </c>
      <c r="F44" s="1"/>
    </row>
    <row r="45" spans="1:6" s="16" customFormat="1" ht="31.5">
      <c r="A45" s="13" t="s">
        <v>80</v>
      </c>
      <c r="B45" s="14" t="s">
        <v>81</v>
      </c>
      <c r="C45" s="11" t="s">
        <v>17</v>
      </c>
      <c r="D45" s="11">
        <v>0</v>
      </c>
      <c r="E45" s="22">
        <v>0</v>
      </c>
      <c r="F45" s="1"/>
    </row>
    <row r="46" spans="1:6" s="16" customFormat="1" ht="31.5">
      <c r="A46" s="13" t="s">
        <v>82</v>
      </c>
      <c r="B46" s="14" t="s">
        <v>83</v>
      </c>
      <c r="C46" s="11" t="s">
        <v>17</v>
      </c>
      <c r="D46" s="11">
        <v>0</v>
      </c>
      <c r="E46" s="22">
        <v>0</v>
      </c>
      <c r="F46" s="1"/>
    </row>
    <row r="47" spans="1:6" s="16" customFormat="1" ht="15.75">
      <c r="A47" s="13" t="s">
        <v>84</v>
      </c>
      <c r="B47" s="14" t="s">
        <v>85</v>
      </c>
      <c r="C47" s="11" t="s">
        <v>86</v>
      </c>
      <c r="D47" s="11">
        <v>68.82</v>
      </c>
      <c r="E47" s="23"/>
      <c r="F47" s="1"/>
    </row>
    <row r="48" spans="1:6" s="16" customFormat="1" ht="15.75">
      <c r="A48" s="13" t="s">
        <v>87</v>
      </c>
      <c r="B48" s="14" t="s">
        <v>88</v>
      </c>
      <c r="C48" s="11" t="s">
        <v>86</v>
      </c>
      <c r="D48" s="11">
        <f>D50</f>
        <v>55.54</v>
      </c>
      <c r="E48" s="23">
        <v>0</v>
      </c>
      <c r="F48" s="1"/>
    </row>
    <row r="49" spans="1:6" s="16" customFormat="1" ht="15.75">
      <c r="A49" s="13" t="s">
        <v>89</v>
      </c>
      <c r="B49" s="14" t="s">
        <v>22</v>
      </c>
      <c r="C49" s="11" t="s">
        <v>86</v>
      </c>
      <c r="D49" s="11">
        <v>0</v>
      </c>
      <c r="E49" s="22">
        <v>0</v>
      </c>
      <c r="F49" s="1"/>
    </row>
    <row r="50" spans="1:6" s="16" customFormat="1" ht="15.75">
      <c r="A50" s="13" t="s">
        <v>90</v>
      </c>
      <c r="B50" s="14" t="s">
        <v>28</v>
      </c>
      <c r="C50" s="11" t="s">
        <v>86</v>
      </c>
      <c r="D50" s="11">
        <v>55.54</v>
      </c>
      <c r="E50" s="22">
        <v>0</v>
      </c>
      <c r="F50" s="1"/>
    </row>
    <row r="51" spans="1:6" s="16" customFormat="1" ht="31.5">
      <c r="A51" s="13" t="s">
        <v>91</v>
      </c>
      <c r="B51" s="14" t="s">
        <v>92</v>
      </c>
      <c r="C51" s="11" t="s">
        <v>86</v>
      </c>
      <c r="D51" s="11">
        <v>0</v>
      </c>
      <c r="E51" s="22">
        <v>0</v>
      </c>
      <c r="F51" s="1"/>
    </row>
    <row r="52" spans="1:6" s="16" customFormat="1" ht="31.5">
      <c r="A52" s="13" t="s">
        <v>93</v>
      </c>
      <c r="B52" s="14" t="s">
        <v>94</v>
      </c>
      <c r="C52" s="11" t="s">
        <v>86</v>
      </c>
      <c r="D52" s="11">
        <v>117.98</v>
      </c>
      <c r="E52" s="23"/>
      <c r="F52" s="1"/>
    </row>
    <row r="53" spans="1:6" s="16" customFormat="1" ht="15.75">
      <c r="A53" s="13" t="s">
        <v>95</v>
      </c>
      <c r="B53" s="14" t="s">
        <v>96</v>
      </c>
      <c r="C53" s="11" t="s">
        <v>86</v>
      </c>
      <c r="D53" s="11">
        <v>27.1</v>
      </c>
      <c r="E53" s="22"/>
      <c r="F53" s="1"/>
    </row>
    <row r="54" spans="1:6" s="16" customFormat="1" ht="15.75">
      <c r="A54" s="13" t="s">
        <v>97</v>
      </c>
      <c r="B54" s="14" t="s">
        <v>98</v>
      </c>
      <c r="C54" s="11" t="s">
        <v>86</v>
      </c>
      <c r="D54" s="11">
        <f>D52-D53</f>
        <v>90.88</v>
      </c>
      <c r="E54" s="33">
        <f>E52-E53</f>
        <v>0</v>
      </c>
      <c r="F54" s="1"/>
    </row>
    <row r="55" spans="1:6" s="16" customFormat="1" ht="15.75">
      <c r="A55" s="13" t="s">
        <v>99</v>
      </c>
      <c r="B55" s="14" t="s">
        <v>100</v>
      </c>
      <c r="C55" s="11" t="s">
        <v>101</v>
      </c>
      <c r="D55" s="24">
        <f>6.38/124.36*100</f>
        <v>5.130266966870376</v>
      </c>
      <c r="E55" s="33" t="e">
        <f>0.272/E47*100</f>
        <v>#DIV/0!</v>
      </c>
      <c r="F55" s="1"/>
    </row>
    <row r="56" spans="1:6" s="16" customFormat="1" ht="31.5">
      <c r="A56" s="13" t="s">
        <v>102</v>
      </c>
      <c r="B56" s="14" t="s">
        <v>103</v>
      </c>
      <c r="C56" s="11" t="s">
        <v>104</v>
      </c>
      <c r="D56" s="11">
        <v>21.2</v>
      </c>
      <c r="E56" s="22">
        <v>21.2</v>
      </c>
      <c r="F56" s="1"/>
    </row>
    <row r="57" spans="1:6" s="16" customFormat="1" ht="15.75">
      <c r="A57" s="13" t="s">
        <v>105</v>
      </c>
      <c r="B57" s="14" t="s">
        <v>106</v>
      </c>
      <c r="C57" s="11" t="s">
        <v>107</v>
      </c>
      <c r="D57" s="11">
        <v>3</v>
      </c>
      <c r="E57" s="22">
        <v>3</v>
      </c>
      <c r="F57" s="1"/>
    </row>
    <row r="58" spans="1:6" s="16" customFormat="1" ht="31.5">
      <c r="A58" s="13" t="s">
        <v>108</v>
      </c>
      <c r="B58" s="14" t="s">
        <v>109</v>
      </c>
      <c r="C58" s="11" t="s">
        <v>107</v>
      </c>
      <c r="D58" s="11">
        <v>0</v>
      </c>
      <c r="E58" s="22">
        <v>0</v>
      </c>
      <c r="F58" s="1"/>
    </row>
    <row r="59" spans="1:6" s="16" customFormat="1" ht="52.5" customHeight="1">
      <c r="A59" s="13" t="s">
        <v>110</v>
      </c>
      <c r="B59" s="14" t="s">
        <v>111</v>
      </c>
      <c r="C59" s="11" t="s">
        <v>112</v>
      </c>
      <c r="D59" s="25">
        <f>D22/D52</f>
        <v>0.7021444312595355</v>
      </c>
      <c r="E59" s="25" t="e">
        <f>E22/E52</f>
        <v>#DIV/0!</v>
      </c>
      <c r="F59" s="1"/>
    </row>
    <row r="60" spans="1:6" s="16" customFormat="1" ht="31.5">
      <c r="A60" s="13" t="s">
        <v>113</v>
      </c>
      <c r="B60" s="14" t="s">
        <v>114</v>
      </c>
      <c r="C60" s="11" t="s">
        <v>86</v>
      </c>
      <c r="D60" s="11">
        <v>1.53</v>
      </c>
      <c r="E60" s="40"/>
      <c r="F60" s="1"/>
    </row>
    <row r="61" spans="1:6" s="16" customFormat="1" ht="31.5">
      <c r="A61" s="13" t="s">
        <v>115</v>
      </c>
      <c r="B61" s="14" t="s">
        <v>116</v>
      </c>
      <c r="C61" s="11" t="s">
        <v>86</v>
      </c>
      <c r="D61" s="11">
        <v>1.53</v>
      </c>
      <c r="E61" s="36"/>
      <c r="F61" s="1"/>
    </row>
    <row r="62" spans="1:6" s="16" customFormat="1" ht="81.75" customHeight="1">
      <c r="A62" s="13" t="s">
        <v>117</v>
      </c>
      <c r="B62" s="14" t="s">
        <v>118</v>
      </c>
      <c r="C62" s="11" t="s">
        <v>101</v>
      </c>
      <c r="D62" s="11">
        <v>80</v>
      </c>
      <c r="E62" s="11"/>
      <c r="F62" s="1"/>
    </row>
    <row r="63" spans="1:6" s="16" customFormat="1" ht="15.75">
      <c r="A63" s="2" t="s">
        <v>119</v>
      </c>
      <c r="B63" s="26" t="s">
        <v>120</v>
      </c>
      <c r="C63" s="50">
        <v>0</v>
      </c>
      <c r="D63" s="51"/>
      <c r="E63" s="51"/>
      <c r="F63" s="52"/>
    </row>
    <row r="64" spans="1:6" s="16" customFormat="1" ht="15.75">
      <c r="A64" s="2"/>
      <c r="B64" s="26" t="s">
        <v>121</v>
      </c>
      <c r="C64" s="53"/>
      <c r="D64" s="54"/>
      <c r="E64" s="54"/>
      <c r="F64" s="55"/>
    </row>
    <row r="65" spans="1:6" s="16" customFormat="1" ht="15.75">
      <c r="A65" s="2"/>
      <c r="B65" s="26" t="s">
        <v>122</v>
      </c>
      <c r="C65" s="53"/>
      <c r="D65" s="54"/>
      <c r="E65" s="54"/>
      <c r="F65" s="55"/>
    </row>
    <row r="66" spans="1:6" s="16" customFormat="1" ht="15.75">
      <c r="A66" s="2"/>
      <c r="B66" s="26" t="s">
        <v>123</v>
      </c>
      <c r="C66" s="53"/>
      <c r="D66" s="54"/>
      <c r="E66" s="54"/>
      <c r="F66" s="55"/>
    </row>
    <row r="67" spans="1:6" s="16" customFormat="1" ht="31.5">
      <c r="A67" s="2"/>
      <c r="B67" s="26" t="s">
        <v>124</v>
      </c>
      <c r="C67" s="53"/>
      <c r="D67" s="54"/>
      <c r="E67" s="54"/>
      <c r="F67" s="55"/>
    </row>
    <row r="68" spans="1:6" s="16" customFormat="1" ht="15.75">
      <c r="A68" s="2"/>
      <c r="B68" s="26" t="s">
        <v>125</v>
      </c>
      <c r="C68" s="56"/>
      <c r="D68" s="57"/>
      <c r="E68" s="57"/>
      <c r="F68" s="58"/>
    </row>
    <row r="69" spans="1:5" s="16" customFormat="1" ht="15.75">
      <c r="A69" s="27"/>
      <c r="B69" s="28"/>
      <c r="C69" s="27"/>
      <c r="D69" s="27"/>
      <c r="E69" s="29"/>
    </row>
    <row r="70" spans="1:6" s="16" customFormat="1" ht="30.75" customHeight="1">
      <c r="A70" s="59" t="s">
        <v>126</v>
      </c>
      <c r="B70" s="59"/>
      <c r="C70" s="59"/>
      <c r="D70" s="59"/>
      <c r="E70" s="59"/>
      <c r="F70" s="59"/>
    </row>
    <row r="71" spans="1:6" s="16" customFormat="1" ht="17.25" customHeight="1">
      <c r="A71" s="30"/>
      <c r="B71" s="30"/>
      <c r="C71" s="30"/>
      <c r="D71" s="30"/>
      <c r="E71" s="30"/>
      <c r="F71" s="30"/>
    </row>
    <row r="72" spans="1:6" s="16" customFormat="1" ht="39.75" customHeight="1">
      <c r="A72" s="42" t="s">
        <v>127</v>
      </c>
      <c r="B72" s="42"/>
      <c r="C72" s="42"/>
      <c r="D72" s="42"/>
      <c r="E72" s="42"/>
      <c r="F72" s="42"/>
    </row>
    <row r="73" spans="1:6" ht="15.75">
      <c r="A73" s="31"/>
      <c r="B73" s="31"/>
      <c r="C73" s="31"/>
      <c r="D73" s="31"/>
      <c r="E73" s="31"/>
      <c r="F73" s="31"/>
    </row>
    <row r="74" spans="1:6" ht="15.75">
      <c r="A74" s="31"/>
      <c r="B74" s="31"/>
      <c r="C74" s="31"/>
      <c r="D74" s="31"/>
      <c r="E74" s="31"/>
      <c r="F74" s="31"/>
    </row>
    <row r="75" spans="1:6" ht="15.75">
      <c r="A75" s="31"/>
      <c r="B75" s="31"/>
      <c r="C75" s="31"/>
      <c r="D75" s="31"/>
      <c r="E75" s="31"/>
      <c r="F75" s="31"/>
    </row>
    <row r="76" spans="1:6" ht="15.75">
      <c r="A76" s="31"/>
      <c r="B76" s="31"/>
      <c r="C76" s="31"/>
      <c r="D76" s="31"/>
      <c r="E76" s="31"/>
      <c r="F76" s="31"/>
    </row>
    <row r="77" spans="1:6" ht="15.75">
      <c r="A77" s="31"/>
      <c r="B77" s="31"/>
      <c r="C77" s="31"/>
      <c r="D77" s="31"/>
      <c r="E77" s="31"/>
      <c r="F77" s="31"/>
    </row>
  </sheetData>
  <sheetProtection/>
  <mergeCells count="7">
    <mergeCell ref="A72:F72"/>
    <mergeCell ref="A3:F3"/>
    <mergeCell ref="B4:E4"/>
    <mergeCell ref="B5:E5"/>
    <mergeCell ref="D7:E7"/>
    <mergeCell ref="C63:F68"/>
    <mergeCell ref="A70:F70"/>
  </mergeCells>
  <dataValidations count="1">
    <dataValidation type="decimal" allowBlank="1" showInputMessage="1" showErrorMessage="1" sqref="E11 E13:E20 E22:E58 E60:E61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2012-12-24T05:52:37Z</cp:lastPrinted>
  <dcterms:created xsi:type="dcterms:W3CDTF">2010-08-27T04:16:54Z</dcterms:created>
  <dcterms:modified xsi:type="dcterms:W3CDTF">2013-02-25T06:02:36Z</dcterms:modified>
  <cp:category/>
  <cp:version/>
  <cp:contentType/>
  <cp:contentStatus/>
</cp:coreProperties>
</file>