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420" windowHeight="12150" activeTab="0"/>
  </bookViews>
  <sheets>
    <sheet name="№2-во" sheetId="1" r:id="rId1"/>
  </sheets>
  <externalReferences>
    <externalReference r:id="rId4"/>
    <externalReference r:id="rId5"/>
    <externalReference r:id="rId6"/>
  </externalReferences>
  <definedNames>
    <definedName name="_xlnm.Print_Area" localSheetId="0">'№2-во'!$A$1:$F$106</definedName>
  </definedNames>
  <calcPr fullCalcOnLoad="1"/>
</workbook>
</file>

<file path=xl/sharedStrings.xml><?xml version="1.0" encoding="utf-8"?>
<sst xmlns="http://schemas.openxmlformats.org/spreadsheetml/2006/main" count="239" uniqueCount="100">
  <si>
    <t>Информация об основных показателях финансово-хозяйственной</t>
  </si>
  <si>
    <t>деятельности регулируемых организаций, включая структуру</t>
  </si>
  <si>
    <t xml:space="preserve">основных производственных затрат в сфере услуг </t>
  </si>
  <si>
    <t>водоотведения и очистки сточных вод на 2013 год</t>
  </si>
  <si>
    <t>ОАО "ГМК "Норильский никель" - в лице Норильскэнерго - филиала</t>
  </si>
  <si>
    <t>(наименование организации)</t>
  </si>
  <si>
    <t>№ п/п</t>
  </si>
  <si>
    <t>Наименование показателя</t>
  </si>
  <si>
    <t>Единица измерения</t>
  </si>
  <si>
    <t>Значение</t>
  </si>
  <si>
    <t>Примечание</t>
  </si>
  <si>
    <t>Муниципальное образование г. Норильск</t>
  </si>
  <si>
    <t xml:space="preserve">Вид регулируемой деятельности </t>
  </si>
  <si>
    <t xml:space="preserve">x     </t>
  </si>
  <si>
    <t>Водоотведение</t>
  </si>
  <si>
    <t>Выручка от регулируемой деятельности</t>
  </si>
  <si>
    <t xml:space="preserve">тыс. руб. 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</si>
  <si>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</si>
  <si>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</si>
  <si>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оплату услуг по перекачке и (или) очистке сточных вод, в том числе</t>
  </si>
  <si>
    <t xml:space="preserve">объем сточных вод    </t>
  </si>
  <si>
    <t xml:space="preserve">тыс. м3   </t>
  </si>
  <si>
    <t xml:space="preserve">тариф                </t>
  </si>
  <si>
    <t xml:space="preserve">руб/м3    </t>
  </si>
  <si>
    <t>3.2</t>
  </si>
  <si>
    <t xml:space="preserve">Расходы на покупаемую электрическую энергию (мощность),  потребляемую оборудованием, используемым в  технологическом процессе:   </t>
  </si>
  <si>
    <t>3.2.1</t>
  </si>
  <si>
    <t>плата за мощность</t>
  </si>
  <si>
    <t>3.2.2</t>
  </si>
  <si>
    <t>мощность оборудования</t>
  </si>
  <si>
    <t>кВт</t>
  </si>
  <si>
    <t>3.2.3</t>
  </si>
  <si>
    <t>средневзвешенная  стоимость 1 кВт.ч</t>
  </si>
  <si>
    <t xml:space="preserve">руб/кВт.ч </t>
  </si>
  <si>
    <t>3.2.4</t>
  </si>
  <si>
    <t>объем приобретенной электрической энергии</t>
  </si>
  <si>
    <t>тыс. кВтч</t>
  </si>
  <si>
    <t>3.3</t>
  </si>
  <si>
    <t xml:space="preserve">Расходы на  химреагенты, используемые в технологическом процессе              </t>
  </si>
  <si>
    <t>3.4</t>
  </si>
  <si>
    <t xml:space="preserve">Расходы на оплату  труда основного производственного персонала            </t>
  </si>
  <si>
    <t>3.4.1</t>
  </si>
  <si>
    <t xml:space="preserve">среднесписочная  численность основного производственного персонала (человек)  </t>
  </si>
  <si>
    <t xml:space="preserve">чел.      </t>
  </si>
  <si>
    <t>3.5</t>
  </si>
  <si>
    <t xml:space="preserve">Отчисления на социальные нужды основного производственного персонала               </t>
  </si>
  <si>
    <t>3.6</t>
  </si>
  <si>
    <t xml:space="preserve">Расходы на  амортизацию основных производственных средств              </t>
  </si>
  <si>
    <t>3.7</t>
  </si>
  <si>
    <t xml:space="preserve">Расходы на аренду имущества,  используемого в технологическом  процессе </t>
  </si>
  <si>
    <t>3.8</t>
  </si>
  <si>
    <t xml:space="preserve">Общепроизводственные (цеховые) расходы, в том числе:  </t>
  </si>
  <si>
    <t>3.8.1</t>
  </si>
  <si>
    <t xml:space="preserve">расходы на оплату труда цехового персонала            </t>
  </si>
  <si>
    <t>3.8.2</t>
  </si>
  <si>
    <t xml:space="preserve">отчисления на социальные нужды цехового персонала   </t>
  </si>
  <si>
    <t>3.9</t>
  </si>
  <si>
    <t xml:space="preserve">Общехозяйственные  (управленческие) расходы, в том числе:  </t>
  </si>
  <si>
    <t>3.9.1</t>
  </si>
  <si>
    <t xml:space="preserve">расходы на оплату труда                </t>
  </si>
  <si>
    <t>3.9.2</t>
  </si>
  <si>
    <t xml:space="preserve">отчисления на социальные нужды     </t>
  </si>
  <si>
    <t>3.10</t>
  </si>
  <si>
    <t xml:space="preserve">Ремонт и техническое обслуживание основных средств, в том числе:  </t>
  </si>
  <si>
    <t>3.10.1</t>
  </si>
  <si>
    <t xml:space="preserve">капитальный ремонт основных средств   </t>
  </si>
  <si>
    <t>3.10.2</t>
  </si>
  <si>
    <t xml:space="preserve">текущий ремонт основных средств </t>
  </si>
  <si>
    <t>3.10.3</t>
  </si>
  <si>
    <t>заработная плата ремонтного персонала</t>
  </si>
  <si>
    <t>3.10.4</t>
  </si>
  <si>
    <t xml:space="preserve">отчисления на  социальные нужды от  заработной платы ремонтного персонала </t>
  </si>
  <si>
    <t>3.11</t>
  </si>
  <si>
    <t xml:space="preserve">Расходы на услуги  производственного характера,  выполняемые по  договорам с организациями на проведение  регламентных работ в рамках  технологического процесса             </t>
  </si>
  <si>
    <t xml:space="preserve">Валовая прибыль от  продажи товаров и услуг по регулируемому виду деятельности         </t>
  </si>
  <si>
    <t xml:space="preserve">Чистая прибыль по регулируемому виду деятельности, в том числе:               </t>
  </si>
  <si>
    <t>5.1</t>
  </si>
  <si>
    <t xml:space="preserve">размер чистой прибыли, расходуемой на финансирование мероприятий,  предусмотренных  инвестиционной  программой регулируемой  организации по развитию системы  водоотведения и (или) объектов по очистке сточных вод  </t>
  </si>
  <si>
    <t xml:space="preserve">Изменение стоимости  основных фондов, в  том числе:        </t>
  </si>
  <si>
    <t xml:space="preserve">Объем сточных вод, принятых от  потребителей оказываемых услуг         </t>
  </si>
  <si>
    <t>тыс. куб.</t>
  </si>
  <si>
    <t xml:space="preserve">Объем сточных вод, принятых от других регулируемых  организаций в сфере водоотведения и  или) очистки  сточных вод    </t>
  </si>
  <si>
    <t xml:space="preserve">Объем сточных вод,  пропущенных через  очистные сооружения  </t>
  </si>
  <si>
    <t xml:space="preserve">Протяженность  канализационных  сетей (в однотрубном исчислении)          </t>
  </si>
  <si>
    <t xml:space="preserve">км        </t>
  </si>
  <si>
    <t>Количество насосных станций</t>
  </si>
  <si>
    <t>шт.</t>
  </si>
  <si>
    <t xml:space="preserve">Количество  очистных сооружений   </t>
  </si>
  <si>
    <t>13 &lt;**&gt;</t>
  </si>
  <si>
    <t xml:space="preserve">Годовая бухгалтерская  отчетность           </t>
  </si>
  <si>
    <t xml:space="preserve">форма N 1 - бухгалтерский баланс </t>
  </si>
  <si>
    <t xml:space="preserve">форма N 2 - отчет о прибылях и убытках   </t>
  </si>
  <si>
    <t xml:space="preserve">форма N 3 - отчет об изменении капитала   </t>
  </si>
  <si>
    <t xml:space="preserve">форма N 4 - отчет о  движении денежных средств              </t>
  </si>
  <si>
    <t xml:space="preserve">форма N 5 - приложение к балансу </t>
  </si>
  <si>
    <t>Таймырский муниципальный район</t>
  </si>
  <si>
    <t>средневзвешенная  стоимости 1 кВт.ч</t>
  </si>
  <si>
    <t>--------------------------------</t>
  </si>
  <si>
    <t>&lt;*&gt; 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баланса.</t>
  </si>
  <si>
    <t>&lt;**&gt; Данная информация раскрывается регулируемыми организациями, если выручка от регулируемой деятельности превышает 80% совокупной выручки за отчетный год.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</si>
</sst>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0"/>
    </font>
    <font>
      <sz val="10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color indexed="2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0" fillId="0" borderId="0">
      <alignment horizontal="left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justify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49" fontId="22" fillId="0" borderId="15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top" wrapText="1"/>
    </xf>
    <xf numFmtId="0" fontId="22" fillId="0" borderId="19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wrapText="1"/>
    </xf>
    <xf numFmtId="49" fontId="23" fillId="0" borderId="20" xfId="0" applyNumberFormat="1" applyFont="1" applyFill="1" applyBorder="1" applyAlignment="1">
      <alignment horizontal="center" vertical="top" wrapText="1"/>
    </xf>
    <xf numFmtId="49" fontId="23" fillId="0" borderId="21" xfId="0" applyNumberFormat="1" applyFont="1" applyFill="1" applyBorder="1" applyAlignment="1">
      <alignment horizontal="center" vertical="top" wrapText="1"/>
    </xf>
    <xf numFmtId="49" fontId="23" fillId="0" borderId="22" xfId="0" applyNumberFormat="1" applyFont="1" applyFill="1" applyBorder="1" applyAlignment="1">
      <alignment horizontal="center" vertical="top" wrapText="1"/>
    </xf>
    <xf numFmtId="49" fontId="23" fillId="0" borderId="23" xfId="0" applyNumberFormat="1" applyFont="1" applyFill="1" applyBorder="1" applyAlignment="1">
      <alignment vertical="top" wrapText="1"/>
    </xf>
    <xf numFmtId="49" fontId="23" fillId="0" borderId="18" xfId="0" applyNumberFormat="1" applyFont="1" applyFill="1" applyBorder="1" applyAlignment="1">
      <alignment vertical="top" wrapText="1"/>
    </xf>
    <xf numFmtId="49" fontId="19" fillId="0" borderId="15" xfId="0" applyNumberFormat="1" applyFont="1" applyFill="1" applyBorder="1" applyAlignment="1">
      <alignment vertical="top" wrapText="1"/>
    </xf>
    <xf numFmtId="0" fontId="19" fillId="0" borderId="16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center" vertical="top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vertical="top" wrapText="1"/>
    </xf>
    <xf numFmtId="0" fontId="19" fillId="0" borderId="19" xfId="0" applyFont="1" applyFill="1" applyBorder="1" applyAlignment="1">
      <alignment vertical="top" wrapText="1"/>
    </xf>
    <xf numFmtId="49" fontId="19" fillId="0" borderId="25" xfId="0" applyNumberFormat="1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center" vertical="top" wrapText="1"/>
    </xf>
    <xf numFmtId="4" fontId="19" fillId="0" borderId="26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top" wrapText="1" indent="1"/>
    </xf>
    <xf numFmtId="0" fontId="19" fillId="0" borderId="14" xfId="0" applyFont="1" applyFill="1" applyBorder="1" applyAlignment="1">
      <alignment horizontal="left" vertical="top" wrapText="1" indent="1"/>
    </xf>
    <xf numFmtId="0" fontId="19" fillId="0" borderId="26" xfId="0" applyFont="1" applyFill="1" applyBorder="1" applyAlignment="1">
      <alignment horizontal="center" vertical="center" wrapText="1"/>
    </xf>
    <xf numFmtId="49" fontId="19" fillId="0" borderId="27" xfId="0" applyNumberFormat="1" applyFont="1" applyFill="1" applyBorder="1" applyAlignment="1">
      <alignment vertical="top" wrapText="1"/>
    </xf>
    <xf numFmtId="0" fontId="19" fillId="0" borderId="28" xfId="0" applyFont="1" applyFill="1" applyBorder="1" applyAlignment="1">
      <alignment vertical="top" wrapText="1"/>
    </xf>
    <xf numFmtId="0" fontId="19" fillId="0" borderId="28" xfId="0" applyFont="1" applyFill="1" applyBorder="1" applyAlignment="1">
      <alignment horizontal="center" vertical="top" wrapText="1"/>
    </xf>
    <xf numFmtId="0" fontId="19" fillId="0" borderId="29" xfId="0" applyFont="1" applyFill="1" applyBorder="1" applyAlignment="1">
      <alignment horizontal="center" vertical="center" wrapText="1"/>
    </xf>
    <xf numFmtId="49" fontId="19" fillId="0" borderId="30" xfId="0" applyNumberFormat="1" applyFont="1" applyFill="1" applyBorder="1" applyAlignment="1">
      <alignment vertical="top" wrapText="1"/>
    </xf>
    <xf numFmtId="0" fontId="19" fillId="0" borderId="30" xfId="0" applyFont="1" applyFill="1" applyBorder="1" applyAlignment="1">
      <alignment vertical="top" wrapText="1"/>
    </xf>
    <xf numFmtId="0" fontId="19" fillId="0" borderId="30" xfId="0" applyFont="1" applyFill="1" applyBorder="1" applyAlignment="1">
      <alignment vertical="top" wrapText="1"/>
    </xf>
    <xf numFmtId="0" fontId="19" fillId="0" borderId="19" xfId="0" applyFont="1" applyFill="1" applyBorder="1" applyAlignment="1">
      <alignment vertical="top" wrapText="1"/>
    </xf>
    <xf numFmtId="49" fontId="19" fillId="0" borderId="19" xfId="0" applyNumberFormat="1" applyFont="1" applyFill="1" applyBorder="1" applyAlignment="1">
      <alignment vertical="top" wrapText="1"/>
    </xf>
    <xf numFmtId="0" fontId="19" fillId="0" borderId="19" xfId="0" applyFont="1" applyFill="1" applyBorder="1" applyAlignment="1">
      <alignment wrapText="1"/>
    </xf>
    <xf numFmtId="49" fontId="19" fillId="0" borderId="14" xfId="0" applyNumberFormat="1" applyFont="1" applyFill="1" applyBorder="1" applyAlignment="1">
      <alignment vertical="top" wrapText="1"/>
    </xf>
    <xf numFmtId="0" fontId="19" fillId="0" borderId="14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wrapText="1"/>
    </xf>
    <xf numFmtId="2" fontId="19" fillId="0" borderId="26" xfId="0" applyNumberFormat="1" applyFont="1" applyFill="1" applyBorder="1" applyAlignment="1">
      <alignment horizontal="center" vertical="center" wrapText="1"/>
    </xf>
    <xf numFmtId="164" fontId="19" fillId="0" borderId="26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ao-ntek.ru/Plan\&#1051;&#1077;&#1086;&#1085;&#1086;&#1074;&#1072;\&#1058;&#1072;&#1088;&#1080;&#1092;&#1099;\2013\&#1074;&#1086;&#1076;&#1072;%20&#1080;%20&#1074;&#1086;\&#1059;&#1090;&#1074;&#1077;&#1088;&#1078;&#1076;&#1077;&#1085;&#1085;&#1099;&#1077;\&#1053;&#1086;&#1088;&#1080;&#1083;&#1100;&#1089;&#1082;&#1101;&#1085;&#1077;&#1088;&#1075;&#1086;%20&#1057;&#1090;&#1086;&#1082;&#1080;%20&#1089;%20&#1082;&#1086;&#1088;.%20&#1087;&#1086;%20&#1088;&#1077;&#1084;&#1086;&#1085;&#1090;&#1072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ao-ntek.ru/Plan\&#1041;&#1102;&#1076;&#1078;&#1077;&#1090;\&#1053;&#1069;\2013\&#1043;&#1041;\2012%20&#1054;&#1046;\&#1052;&#1086;&#1076;&#1077;&#1083;&#1100;%20&#1053;&#1069;%2012&#1086;&#1078;\&#1055;&#1088;&#1080;&#1083;&#1086;&#1078;&#1077;&#1085;&#1080;&#1077;%203%20-%20&#1086;&#1090;&#1095;&#1077;&#1090;&#1085;&#1099;&#1077;%20&#1092;&#1086;&#1088;&#1084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55;&#1083;&#1072;&#1085;%202013%20&#104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дуд"/>
      <sheetName val="Лист1"/>
      <sheetName val="норильск 2013"/>
      <sheetName val="Производственная программа"/>
      <sheetName val="№ 14 НПР"/>
    </sheetNames>
    <sheetDataSet>
      <sheetData sheetId="1">
        <row r="20">
          <cell r="M20">
            <v>0</v>
          </cell>
        </row>
        <row r="21">
          <cell r="M21">
            <v>0</v>
          </cell>
        </row>
        <row r="28">
          <cell r="M28">
            <v>222.55</v>
          </cell>
        </row>
        <row r="29">
          <cell r="M29">
            <v>51.77</v>
          </cell>
        </row>
        <row r="30">
          <cell r="M30">
            <v>12914.36</v>
          </cell>
        </row>
        <row r="36">
          <cell r="M36">
            <v>0</v>
          </cell>
        </row>
        <row r="48">
          <cell r="M48">
            <v>236.3</v>
          </cell>
        </row>
        <row r="55">
          <cell r="M55">
            <v>140.45</v>
          </cell>
        </row>
        <row r="56">
          <cell r="M56">
            <v>31.41</v>
          </cell>
        </row>
        <row r="58">
          <cell r="M58">
            <v>9.49</v>
          </cell>
        </row>
        <row r="61">
          <cell r="M61">
            <v>13565.43</v>
          </cell>
        </row>
        <row r="64">
          <cell r="M64">
            <v>961.6</v>
          </cell>
        </row>
        <row r="67">
          <cell r="M67">
            <v>1953.51</v>
          </cell>
        </row>
        <row r="76">
          <cell r="M76">
            <v>15518.94</v>
          </cell>
        </row>
        <row r="90">
          <cell r="M90">
            <v>1500</v>
          </cell>
        </row>
      </sheetData>
      <sheetData sheetId="3">
        <row r="20">
          <cell r="M20">
            <v>748.4300000000001</v>
          </cell>
        </row>
        <row r="29">
          <cell r="M29">
            <v>3849.17</v>
          </cell>
        </row>
        <row r="36">
          <cell r="M36">
            <v>11098.73</v>
          </cell>
        </row>
        <row r="46">
          <cell r="M46">
            <v>1579.5500000000002</v>
          </cell>
        </row>
        <row r="53">
          <cell r="M53">
            <v>391.75</v>
          </cell>
        </row>
        <row r="59">
          <cell r="M59">
            <v>57702.579999999994</v>
          </cell>
        </row>
        <row r="62">
          <cell r="M62">
            <v>13293</v>
          </cell>
        </row>
        <row r="71">
          <cell r="M71">
            <v>149.67</v>
          </cell>
        </row>
        <row r="75">
          <cell r="M75">
            <v>57852.24999999999</v>
          </cell>
        </row>
      </sheetData>
      <sheetData sheetId="4">
        <row r="19">
          <cell r="D19">
            <v>47.66</v>
          </cell>
        </row>
        <row r="20">
          <cell r="D20">
            <v>6</v>
          </cell>
        </row>
        <row r="43">
          <cell r="D43">
            <v>8.02</v>
          </cell>
        </row>
        <row r="44">
          <cell r="D44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форм"/>
      <sheetName val="КПД"/>
      <sheetName val="Смета"/>
      <sheetName val="Баланс"/>
      <sheetName val="ПиУ"/>
      <sheetName val="БДДС"/>
      <sheetName val="ИнвестПлан"/>
      <sheetName val="ИБФ"/>
      <sheetName val="ТМЦ"/>
      <sheetName val="Налоги"/>
      <sheetName val="ИБ"/>
      <sheetName val="Расх"/>
      <sheetName val="ДЗ3"/>
      <sheetName val="КЗ3"/>
      <sheetName val="ДФ3"/>
      <sheetName val="информация для анализа"/>
      <sheetName val="расчет показателей"/>
      <sheetName val="Main"/>
      <sheetName val="protec"/>
      <sheetName val="Входные_параметры"/>
      <sheetName val="Служебные_функции"/>
    </sheetNames>
    <sheetDataSet>
      <sheetData sheetId="3">
        <row r="24">
          <cell r="E24">
            <v>9186057.898830002</v>
          </cell>
          <cell r="I24">
            <v>9802272.688363478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№1-во"/>
      <sheetName val="№2-во"/>
      <sheetName val="№4-во "/>
      <sheetName val="№4-во"/>
      <sheetName val="№6-во"/>
      <sheetName val="№7-в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06"/>
  <sheetViews>
    <sheetView tabSelected="1" zoomScalePageLayoutView="0" workbookViewId="0" topLeftCell="A1">
      <selection activeCell="J18" sqref="J18"/>
    </sheetView>
  </sheetViews>
  <sheetFormatPr defaultColWidth="9.00390625" defaultRowHeight="12.75" outlineLevelRow="1"/>
  <cols>
    <col min="1" max="1" width="6.00390625" style="2" customWidth="1"/>
    <col min="2" max="2" width="73.375" style="2" customWidth="1"/>
    <col min="3" max="3" width="11.375" style="2" customWidth="1"/>
    <col min="4" max="4" width="33.875" style="2" customWidth="1"/>
    <col min="5" max="5" width="15.75390625" style="2" hidden="1" customWidth="1"/>
    <col min="6" max="6" width="20.875" style="2" hidden="1" customWidth="1"/>
    <col min="7" max="16384" width="9.125" style="2" customWidth="1"/>
  </cols>
  <sheetData>
    <row r="1" spans="1:6" ht="15.75">
      <c r="A1" s="1" t="s">
        <v>0</v>
      </c>
      <c r="B1" s="1"/>
      <c r="C1" s="1"/>
      <c r="D1" s="1"/>
      <c r="E1" s="1"/>
      <c r="F1" s="1"/>
    </row>
    <row r="2" spans="1:6" ht="15.75">
      <c r="A2" s="1" t="s">
        <v>1</v>
      </c>
      <c r="B2" s="1"/>
      <c r="C2" s="1"/>
      <c r="D2" s="1"/>
      <c r="E2" s="1"/>
      <c r="F2" s="1"/>
    </row>
    <row r="3" spans="1:6" ht="15.75">
      <c r="A3" s="1" t="s">
        <v>2</v>
      </c>
      <c r="B3" s="1"/>
      <c r="C3" s="1"/>
      <c r="D3" s="1"/>
      <c r="E3" s="1"/>
      <c r="F3" s="1"/>
    </row>
    <row r="4" spans="1:6" ht="15.75">
      <c r="A4" s="1" t="s">
        <v>3</v>
      </c>
      <c r="B4" s="1"/>
      <c r="C4" s="1"/>
      <c r="D4" s="1"/>
      <c r="E4" s="1"/>
      <c r="F4" s="1"/>
    </row>
    <row r="5" ht="15.75">
      <c r="A5" s="3"/>
    </row>
    <row r="6" spans="1:6" ht="15.75">
      <c r="A6" s="4" t="s">
        <v>4</v>
      </c>
      <c r="B6" s="4"/>
      <c r="C6" s="4"/>
      <c r="D6" s="4"/>
      <c r="E6" s="4"/>
      <c r="F6" s="4"/>
    </row>
    <row r="7" spans="1:6" ht="12.75">
      <c r="A7" s="5" t="s">
        <v>5</v>
      </c>
      <c r="B7" s="5"/>
      <c r="C7" s="5"/>
      <c r="D7" s="5"/>
      <c r="E7" s="5"/>
      <c r="F7" s="5"/>
    </row>
    <row r="8" ht="16.5" thickBot="1">
      <c r="A8" s="3"/>
    </row>
    <row r="9" spans="1:7" ht="24.75" customHeight="1" thickBot="1">
      <c r="A9" s="6" t="s">
        <v>6</v>
      </c>
      <c r="B9" s="7" t="s">
        <v>7</v>
      </c>
      <c r="C9" s="7" t="s">
        <v>8</v>
      </c>
      <c r="D9" s="8" t="s">
        <v>9</v>
      </c>
      <c r="E9" s="9" t="s">
        <v>9</v>
      </c>
      <c r="F9" s="10" t="s">
        <v>10</v>
      </c>
      <c r="G9" s="11"/>
    </row>
    <row r="10" spans="1:7" ht="13.5" thickBot="1">
      <c r="A10" s="12">
        <v>1</v>
      </c>
      <c r="B10" s="13">
        <v>2</v>
      </c>
      <c r="C10" s="13">
        <v>3</v>
      </c>
      <c r="D10" s="14">
        <v>4</v>
      </c>
      <c r="E10" s="15">
        <v>5</v>
      </c>
      <c r="F10" s="16">
        <v>6</v>
      </c>
      <c r="G10" s="17"/>
    </row>
    <row r="11" spans="1:7" ht="13.5" thickBot="1">
      <c r="A11" s="18" t="s">
        <v>11</v>
      </c>
      <c r="B11" s="19"/>
      <c r="C11" s="19"/>
      <c r="D11" s="20"/>
      <c r="E11" s="21"/>
      <c r="F11" s="22"/>
      <c r="G11" s="17"/>
    </row>
    <row r="12" spans="1:7" ht="12.75">
      <c r="A12" s="23">
        <v>1</v>
      </c>
      <c r="B12" s="24" t="s">
        <v>12</v>
      </c>
      <c r="C12" s="25" t="s">
        <v>13</v>
      </c>
      <c r="D12" s="26" t="s">
        <v>14</v>
      </c>
      <c r="E12" s="27"/>
      <c r="F12" s="28"/>
      <c r="G12" s="11"/>
    </row>
    <row r="13" spans="1:7" ht="12.75">
      <c r="A13" s="29">
        <v>2</v>
      </c>
      <c r="B13" s="30" t="s">
        <v>15</v>
      </c>
      <c r="C13" s="31" t="s">
        <v>16</v>
      </c>
      <c r="D13" s="32">
        <f>'[1]норильск 2013'!$M$75</f>
        <v>57852.24999999999</v>
      </c>
      <c r="E13" s="27"/>
      <c r="F13" s="28"/>
      <c r="G13" s="11"/>
    </row>
    <row r="14" spans="1:7" ht="25.5">
      <c r="A14" s="29">
        <v>3</v>
      </c>
      <c r="B14" s="30" t="s">
        <v>17</v>
      </c>
      <c r="C14" s="31" t="s">
        <v>16</v>
      </c>
      <c r="D14" s="32">
        <f>'[1]норильск 2013'!$M$59</f>
        <v>57702.579999999994</v>
      </c>
      <c r="E14" s="27"/>
      <c r="F14" s="28"/>
      <c r="G14" s="11"/>
    </row>
    <row r="15" spans="1:7" ht="12.75">
      <c r="A15" s="29" t="s">
        <v>18</v>
      </c>
      <c r="B15" s="30" t="s">
        <v>19</v>
      </c>
      <c r="C15" s="31" t="s">
        <v>16</v>
      </c>
      <c r="D15" s="32">
        <v>0</v>
      </c>
      <c r="E15" s="27"/>
      <c r="F15" s="28"/>
      <c r="G15" s="11"/>
    </row>
    <row r="16" spans="1:7" ht="12.75">
      <c r="A16" s="29"/>
      <c r="B16" s="33" t="s">
        <v>20</v>
      </c>
      <c r="C16" s="31" t="s">
        <v>21</v>
      </c>
      <c r="D16" s="32">
        <v>0</v>
      </c>
      <c r="E16" s="27"/>
      <c r="F16" s="28"/>
      <c r="G16" s="17"/>
    </row>
    <row r="17" spans="1:7" ht="12.75">
      <c r="A17" s="29"/>
      <c r="B17" s="33" t="s">
        <v>22</v>
      </c>
      <c r="C17" s="31" t="s">
        <v>23</v>
      </c>
      <c r="D17" s="32">
        <v>0</v>
      </c>
      <c r="E17" s="27"/>
      <c r="F17" s="28"/>
      <c r="G17" s="17"/>
    </row>
    <row r="18" spans="1:7" ht="25.5">
      <c r="A18" s="29" t="s">
        <v>24</v>
      </c>
      <c r="B18" s="30" t="s">
        <v>25</v>
      </c>
      <c r="C18" s="31" t="s">
        <v>16</v>
      </c>
      <c r="D18" s="32">
        <f>'[1]норильск 2013'!$M$20</f>
        <v>748.4300000000001</v>
      </c>
      <c r="E18" s="27"/>
      <c r="F18" s="28"/>
      <c r="G18" s="11"/>
    </row>
    <row r="19" spans="1:7" ht="12.75">
      <c r="A19" s="29" t="s">
        <v>26</v>
      </c>
      <c r="B19" s="34" t="s">
        <v>27</v>
      </c>
      <c r="C19" s="31" t="s">
        <v>16</v>
      </c>
      <c r="D19" s="32">
        <v>0</v>
      </c>
      <c r="E19" s="27"/>
      <c r="F19" s="28"/>
      <c r="G19" s="11"/>
    </row>
    <row r="20" spans="1:7" ht="12.75">
      <c r="A20" s="29" t="s">
        <v>28</v>
      </c>
      <c r="B20" s="34" t="s">
        <v>29</v>
      </c>
      <c r="C20" s="31" t="s">
        <v>30</v>
      </c>
      <c r="D20" s="32">
        <v>0</v>
      </c>
      <c r="E20" s="27"/>
      <c r="F20" s="28"/>
      <c r="G20" s="11"/>
    </row>
    <row r="21" spans="1:7" ht="12.75">
      <c r="A21" s="29" t="s">
        <v>31</v>
      </c>
      <c r="B21" s="34" t="s">
        <v>32</v>
      </c>
      <c r="C21" s="31" t="s">
        <v>33</v>
      </c>
      <c r="D21" s="32">
        <f>(876/2*898.91+876/2*809.83)/D22/1000</f>
        <v>0.85437</v>
      </c>
      <c r="E21" s="27"/>
      <c r="F21" s="28"/>
      <c r="G21" s="11"/>
    </row>
    <row r="22" spans="1:7" ht="12.75">
      <c r="A22" s="29" t="s">
        <v>34</v>
      </c>
      <c r="B22" s="34" t="s">
        <v>35</v>
      </c>
      <c r="C22" s="31" t="s">
        <v>36</v>
      </c>
      <c r="D22" s="32">
        <v>876</v>
      </c>
      <c r="E22" s="27"/>
      <c r="F22" s="28"/>
      <c r="G22" s="11"/>
    </row>
    <row r="23" spans="1:7" ht="12.75">
      <c r="A23" s="29" t="s">
        <v>37</v>
      </c>
      <c r="B23" s="30" t="s">
        <v>38</v>
      </c>
      <c r="C23" s="31" t="s">
        <v>16</v>
      </c>
      <c r="D23" s="32">
        <v>0</v>
      </c>
      <c r="E23" s="27"/>
      <c r="F23" s="28"/>
      <c r="G23" s="11"/>
    </row>
    <row r="24" spans="1:7" ht="12.75">
      <c r="A24" s="29" t="s">
        <v>39</v>
      </c>
      <c r="B24" s="30" t="s">
        <v>40</v>
      </c>
      <c r="C24" s="31" t="s">
        <v>16</v>
      </c>
      <c r="D24" s="32">
        <v>0</v>
      </c>
      <c r="E24" s="27"/>
      <c r="F24" s="28"/>
      <c r="G24" s="11"/>
    </row>
    <row r="25" spans="1:7" ht="12.75">
      <c r="A25" s="29" t="s">
        <v>41</v>
      </c>
      <c r="B25" s="34" t="s">
        <v>42</v>
      </c>
      <c r="C25" s="31" t="s">
        <v>43</v>
      </c>
      <c r="D25" s="32">
        <v>0</v>
      </c>
      <c r="E25" s="27"/>
      <c r="F25" s="28"/>
      <c r="G25" s="11"/>
    </row>
    <row r="26" spans="1:7" ht="12.75">
      <c r="A26" s="29" t="s">
        <v>44</v>
      </c>
      <c r="B26" s="30" t="s">
        <v>45</v>
      </c>
      <c r="C26" s="31" t="s">
        <v>16</v>
      </c>
      <c r="D26" s="32">
        <v>0</v>
      </c>
      <c r="E26" s="27"/>
      <c r="F26" s="28"/>
      <c r="G26" s="11"/>
    </row>
    <row r="27" spans="1:7" ht="12.75">
      <c r="A27" s="29" t="s">
        <v>46</v>
      </c>
      <c r="B27" s="30" t="s">
        <v>47</v>
      </c>
      <c r="C27" s="31" t="s">
        <v>16</v>
      </c>
      <c r="D27" s="32">
        <v>0</v>
      </c>
      <c r="E27" s="27"/>
      <c r="F27" s="28"/>
      <c r="G27" s="11"/>
    </row>
    <row r="28" spans="1:7" ht="12.75">
      <c r="A28" s="29" t="s">
        <v>48</v>
      </c>
      <c r="B28" s="30" t="s">
        <v>49</v>
      </c>
      <c r="C28" s="31" t="s">
        <v>16</v>
      </c>
      <c r="D28" s="32">
        <f>'[1]норильск 2013'!$M$29</f>
        <v>3849.17</v>
      </c>
      <c r="E28" s="27"/>
      <c r="F28" s="28"/>
      <c r="G28" s="11"/>
    </row>
    <row r="29" spans="1:7" ht="12.75">
      <c r="A29" s="29" t="s">
        <v>50</v>
      </c>
      <c r="B29" s="30" t="s">
        <v>51</v>
      </c>
      <c r="C29" s="31" t="s">
        <v>16</v>
      </c>
      <c r="D29" s="32">
        <f>'[1]норильск 2013'!$M$46</f>
        <v>1579.5500000000002</v>
      </c>
      <c r="E29" s="27"/>
      <c r="F29" s="28"/>
      <c r="G29" s="11"/>
    </row>
    <row r="30" spans="1:7" ht="12.75">
      <c r="A30" s="29" t="s">
        <v>52</v>
      </c>
      <c r="B30" s="34" t="s">
        <v>53</v>
      </c>
      <c r="C30" s="31" t="s">
        <v>16</v>
      </c>
      <c r="D30" s="32">
        <v>0</v>
      </c>
      <c r="E30" s="27"/>
      <c r="F30" s="28"/>
      <c r="G30" s="11"/>
    </row>
    <row r="31" spans="1:7" ht="12.75">
      <c r="A31" s="29" t="s">
        <v>54</v>
      </c>
      <c r="B31" s="34" t="s">
        <v>55</v>
      </c>
      <c r="C31" s="31" t="s">
        <v>16</v>
      </c>
      <c r="D31" s="32">
        <v>0</v>
      </c>
      <c r="E31" s="27"/>
      <c r="F31" s="28"/>
      <c r="G31" s="11"/>
    </row>
    <row r="32" spans="1:7" ht="12.75">
      <c r="A32" s="29" t="s">
        <v>56</v>
      </c>
      <c r="B32" s="30" t="s">
        <v>57</v>
      </c>
      <c r="C32" s="31" t="s">
        <v>16</v>
      </c>
      <c r="D32" s="32">
        <f>'[1]норильск 2013'!$M$53</f>
        <v>391.75</v>
      </c>
      <c r="E32" s="27"/>
      <c r="F32" s="28"/>
      <c r="G32" s="11"/>
    </row>
    <row r="33" spans="1:7" ht="12.75">
      <c r="A33" s="29" t="s">
        <v>58</v>
      </c>
      <c r="B33" s="34" t="s">
        <v>59</v>
      </c>
      <c r="C33" s="31" t="s">
        <v>16</v>
      </c>
      <c r="D33" s="32">
        <v>0</v>
      </c>
      <c r="E33" s="27"/>
      <c r="F33" s="28"/>
      <c r="G33" s="11"/>
    </row>
    <row r="34" spans="1:7" ht="12.75">
      <c r="A34" s="29" t="s">
        <v>60</v>
      </c>
      <c r="B34" s="34" t="s">
        <v>61</v>
      </c>
      <c r="C34" s="31" t="s">
        <v>16</v>
      </c>
      <c r="D34" s="32">
        <v>0</v>
      </c>
      <c r="E34" s="27"/>
      <c r="F34" s="28"/>
      <c r="G34" s="11"/>
    </row>
    <row r="35" spans="1:7" ht="12.75">
      <c r="A35" s="29" t="s">
        <v>62</v>
      </c>
      <c r="B35" s="30" t="s">
        <v>63</v>
      </c>
      <c r="C35" s="31" t="s">
        <v>16</v>
      </c>
      <c r="D35" s="32">
        <f>D36+D37+D38+D39</f>
        <v>11098.73</v>
      </c>
      <c r="E35" s="27"/>
      <c r="F35" s="28"/>
      <c r="G35" s="11"/>
    </row>
    <row r="36" spans="1:7" ht="12.75">
      <c r="A36" s="29" t="s">
        <v>64</v>
      </c>
      <c r="B36" s="34" t="s">
        <v>65</v>
      </c>
      <c r="C36" s="31" t="s">
        <v>16</v>
      </c>
      <c r="D36" s="32">
        <f>'[1]норильск 2013'!$M$31+'[1]норильск 2013'!$M$36</f>
        <v>11098.73</v>
      </c>
      <c r="E36" s="27"/>
      <c r="F36" s="28"/>
      <c r="G36" s="11"/>
    </row>
    <row r="37" spans="1:7" ht="12.75">
      <c r="A37" s="29" t="s">
        <v>66</v>
      </c>
      <c r="B37" s="34" t="s">
        <v>67</v>
      </c>
      <c r="C37" s="31" t="s">
        <v>16</v>
      </c>
      <c r="D37" s="35">
        <v>0</v>
      </c>
      <c r="E37" s="27"/>
      <c r="F37" s="28"/>
      <c r="G37" s="11"/>
    </row>
    <row r="38" spans="1:7" ht="12.75">
      <c r="A38" s="29" t="s">
        <v>68</v>
      </c>
      <c r="B38" s="34" t="s">
        <v>69</v>
      </c>
      <c r="C38" s="31" t="s">
        <v>16</v>
      </c>
      <c r="D38" s="35">
        <v>0</v>
      </c>
      <c r="E38" s="27"/>
      <c r="F38" s="28"/>
      <c r="G38" s="11"/>
    </row>
    <row r="39" spans="1:7" ht="12.75">
      <c r="A39" s="29" t="s">
        <v>70</v>
      </c>
      <c r="B39" s="34" t="s">
        <v>71</v>
      </c>
      <c r="C39" s="31" t="s">
        <v>16</v>
      </c>
      <c r="D39" s="35">
        <v>0</v>
      </c>
      <c r="E39" s="27"/>
      <c r="F39" s="28"/>
      <c r="G39" s="11"/>
    </row>
    <row r="40" spans="1:7" ht="38.25">
      <c r="A40" s="29" t="s">
        <v>72</v>
      </c>
      <c r="B40" s="30" t="s">
        <v>73</v>
      </c>
      <c r="C40" s="31" t="s">
        <v>16</v>
      </c>
      <c r="D40" s="32">
        <f>D14-D18-D28-D29-D35-D32</f>
        <v>40034.95</v>
      </c>
      <c r="E40" s="27"/>
      <c r="F40" s="28"/>
      <c r="G40" s="11"/>
    </row>
    <row r="41" spans="1:7" ht="12.75">
      <c r="A41" s="29">
        <v>4</v>
      </c>
      <c r="B41" s="30" t="s">
        <v>74</v>
      </c>
      <c r="C41" s="31" t="s">
        <v>16</v>
      </c>
      <c r="D41" s="32">
        <f>'[1]норильск 2013'!$M$71</f>
        <v>149.67</v>
      </c>
      <c r="E41" s="27"/>
      <c r="F41" s="28"/>
      <c r="G41" s="11"/>
    </row>
    <row r="42" spans="1:7" ht="12.75">
      <c r="A42" s="29">
        <v>5</v>
      </c>
      <c r="B42" s="30" t="s">
        <v>75</v>
      </c>
      <c r="C42" s="31" t="s">
        <v>16</v>
      </c>
      <c r="D42" s="35">
        <v>0</v>
      </c>
      <c r="E42" s="27"/>
      <c r="F42" s="28"/>
      <c r="G42" s="11"/>
    </row>
    <row r="43" spans="1:7" ht="38.25">
      <c r="A43" s="29" t="s">
        <v>76</v>
      </c>
      <c r="B43" s="34" t="s">
        <v>77</v>
      </c>
      <c r="C43" s="31" t="s">
        <v>16</v>
      </c>
      <c r="D43" s="35">
        <v>0</v>
      </c>
      <c r="E43" s="27"/>
      <c r="F43" s="28"/>
      <c r="G43" s="11"/>
    </row>
    <row r="44" spans="1:7" ht="12.75">
      <c r="A44" s="29">
        <v>6</v>
      </c>
      <c r="B44" s="30" t="s">
        <v>78</v>
      </c>
      <c r="C44" s="31" t="s">
        <v>16</v>
      </c>
      <c r="D44" s="32">
        <f>'[2]Баланс'!$I$24-'[2]Баланс'!$E$24</f>
        <v>616214.7895334754</v>
      </c>
      <c r="E44" s="27"/>
      <c r="F44" s="28"/>
      <c r="G44" s="11"/>
    </row>
    <row r="45" spans="1:7" ht="12.75">
      <c r="A45" s="29">
        <v>7</v>
      </c>
      <c r="B45" s="28" t="s">
        <v>79</v>
      </c>
      <c r="C45" s="31" t="s">
        <v>80</v>
      </c>
      <c r="D45" s="32">
        <f>'[1]норильск 2013'!$M$62</f>
        <v>13293</v>
      </c>
      <c r="E45" s="27"/>
      <c r="F45" s="28"/>
      <c r="G45" s="11"/>
    </row>
    <row r="46" spans="1:7" ht="25.5">
      <c r="A46" s="29">
        <v>8</v>
      </c>
      <c r="B46" s="30" t="s">
        <v>81</v>
      </c>
      <c r="C46" s="31" t="s">
        <v>80</v>
      </c>
      <c r="D46" s="35">
        <v>0</v>
      </c>
      <c r="E46" s="27"/>
      <c r="F46" s="28"/>
      <c r="G46" s="11"/>
    </row>
    <row r="47" spans="1:7" ht="12.75">
      <c r="A47" s="29">
        <v>9</v>
      </c>
      <c r="B47" s="28" t="s">
        <v>82</v>
      </c>
      <c r="C47" s="31" t="s">
        <v>80</v>
      </c>
      <c r="D47" s="35">
        <v>0</v>
      </c>
      <c r="E47" s="27"/>
      <c r="F47" s="28"/>
      <c r="G47" s="11"/>
    </row>
    <row r="48" spans="1:7" ht="12.75">
      <c r="A48" s="29">
        <v>10</v>
      </c>
      <c r="B48" s="28" t="s">
        <v>83</v>
      </c>
      <c r="C48" s="31" t="s">
        <v>84</v>
      </c>
      <c r="D48" s="32">
        <f>'[1]Производственная программа'!$D$19</f>
        <v>47.66</v>
      </c>
      <c r="E48" s="27"/>
      <c r="F48" s="28"/>
      <c r="G48" s="11"/>
    </row>
    <row r="49" spans="1:7" ht="12.75">
      <c r="A49" s="29">
        <v>11</v>
      </c>
      <c r="B49" s="28" t="s">
        <v>85</v>
      </c>
      <c r="C49" s="31" t="s">
        <v>86</v>
      </c>
      <c r="D49" s="32">
        <f>'[1]Производственная программа'!$D$20</f>
        <v>6</v>
      </c>
      <c r="E49" s="27"/>
      <c r="F49" s="28"/>
      <c r="G49" s="17"/>
    </row>
    <row r="50" spans="1:7" ht="13.5" thickBot="1">
      <c r="A50" s="36">
        <v>12</v>
      </c>
      <c r="B50" s="37" t="s">
        <v>87</v>
      </c>
      <c r="C50" s="38" t="s">
        <v>86</v>
      </c>
      <c r="D50" s="39">
        <v>0</v>
      </c>
      <c r="E50" s="27"/>
      <c r="F50" s="28"/>
      <c r="G50" s="11"/>
    </row>
    <row r="51" spans="1:7" ht="30.75" customHeight="1" hidden="1" outlineLevel="1">
      <c r="A51" s="40" t="s">
        <v>88</v>
      </c>
      <c r="B51" s="41" t="s">
        <v>89</v>
      </c>
      <c r="C51" s="42"/>
      <c r="D51" s="42"/>
      <c r="E51" s="43"/>
      <c r="F51" s="43"/>
      <c r="G51" s="11"/>
    </row>
    <row r="52" spans="1:7" ht="13.5" hidden="1" outlineLevel="1" thickBot="1">
      <c r="A52" s="44"/>
      <c r="B52" s="28" t="s">
        <v>90</v>
      </c>
      <c r="C52" s="45"/>
      <c r="D52" s="45"/>
      <c r="E52" s="45"/>
      <c r="F52" s="45"/>
      <c r="G52" s="17"/>
    </row>
    <row r="53" spans="1:7" ht="13.5" hidden="1" outlineLevel="1" thickBot="1">
      <c r="A53" s="44"/>
      <c r="B53" s="28" t="s">
        <v>91</v>
      </c>
      <c r="C53" s="45"/>
      <c r="D53" s="45"/>
      <c r="E53" s="45"/>
      <c r="F53" s="45"/>
      <c r="G53" s="17"/>
    </row>
    <row r="54" spans="1:7" ht="13.5" hidden="1" outlineLevel="1" thickBot="1">
      <c r="A54" s="44"/>
      <c r="B54" s="28" t="s">
        <v>92</v>
      </c>
      <c r="C54" s="45"/>
      <c r="D54" s="45"/>
      <c r="E54" s="45"/>
      <c r="F54" s="45"/>
      <c r="G54" s="17"/>
    </row>
    <row r="55" spans="1:7" ht="13.5" hidden="1" outlineLevel="1" thickBot="1">
      <c r="A55" s="44"/>
      <c r="B55" s="28" t="s">
        <v>93</v>
      </c>
      <c r="C55" s="45"/>
      <c r="D55" s="45"/>
      <c r="E55" s="45"/>
      <c r="F55" s="45"/>
      <c r="G55" s="17"/>
    </row>
    <row r="56" spans="1:7" ht="13.5" hidden="1" outlineLevel="1" thickBot="1">
      <c r="A56" s="46"/>
      <c r="B56" s="47" t="s">
        <v>94</v>
      </c>
      <c r="C56" s="48"/>
      <c r="D56" s="48"/>
      <c r="E56" s="45"/>
      <c r="F56" s="45"/>
      <c r="G56" s="17"/>
    </row>
    <row r="57" spans="1:6" ht="13.5" collapsed="1" thickBot="1">
      <c r="A57" s="18" t="s">
        <v>95</v>
      </c>
      <c r="B57" s="19"/>
      <c r="C57" s="19"/>
      <c r="D57" s="20"/>
      <c r="E57" s="21"/>
      <c r="F57" s="22"/>
    </row>
    <row r="58" spans="1:6" ht="12.75">
      <c r="A58" s="23">
        <v>1</v>
      </c>
      <c r="B58" s="24" t="s">
        <v>12</v>
      </c>
      <c r="C58" s="25" t="s">
        <v>13</v>
      </c>
      <c r="D58" s="26" t="s">
        <v>14</v>
      </c>
      <c r="E58" s="27"/>
      <c r="F58" s="28"/>
    </row>
    <row r="59" spans="1:6" ht="12.75">
      <c r="A59" s="29">
        <v>2</v>
      </c>
      <c r="B59" s="30" t="s">
        <v>15</v>
      </c>
      <c r="C59" s="31" t="s">
        <v>16</v>
      </c>
      <c r="D59" s="32">
        <f>'[1]дуд'!$M$76</f>
        <v>15518.94</v>
      </c>
      <c r="E59" s="27"/>
      <c r="F59" s="28"/>
    </row>
    <row r="60" spans="1:6" ht="25.5">
      <c r="A60" s="29">
        <v>3</v>
      </c>
      <c r="B60" s="30" t="s">
        <v>17</v>
      </c>
      <c r="C60" s="31" t="s">
        <v>16</v>
      </c>
      <c r="D60" s="32">
        <f>'[1]дуд'!$M$61</f>
        <v>13565.43</v>
      </c>
      <c r="E60" s="27"/>
      <c r="F60" s="28"/>
    </row>
    <row r="61" spans="1:6" ht="12.75">
      <c r="A61" s="29" t="s">
        <v>18</v>
      </c>
      <c r="B61" s="30" t="s">
        <v>19</v>
      </c>
      <c r="C61" s="31" t="s">
        <v>16</v>
      </c>
      <c r="D61" s="32">
        <v>0</v>
      </c>
      <c r="E61" s="27"/>
      <c r="F61" s="28"/>
    </row>
    <row r="62" spans="1:6" ht="12.75">
      <c r="A62" s="29"/>
      <c r="B62" s="33" t="s">
        <v>20</v>
      </c>
      <c r="C62" s="31" t="s">
        <v>21</v>
      </c>
      <c r="D62" s="32">
        <v>0</v>
      </c>
      <c r="E62" s="27"/>
      <c r="F62" s="28"/>
    </row>
    <row r="63" spans="1:6" ht="12.75">
      <c r="A63" s="29"/>
      <c r="B63" s="33" t="s">
        <v>22</v>
      </c>
      <c r="C63" s="31" t="s">
        <v>23</v>
      </c>
      <c r="D63" s="32">
        <v>0</v>
      </c>
      <c r="E63" s="27"/>
      <c r="F63" s="28"/>
    </row>
    <row r="64" spans="1:6" ht="25.5">
      <c r="A64" s="29" t="s">
        <v>24</v>
      </c>
      <c r="B64" s="30" t="s">
        <v>25</v>
      </c>
      <c r="C64" s="31" t="s">
        <v>16</v>
      </c>
      <c r="D64" s="32">
        <f>'[1]дуд'!$M$20</f>
        <v>0</v>
      </c>
      <c r="E64" s="27"/>
      <c r="F64" s="28"/>
    </row>
    <row r="65" spans="1:6" ht="12.75">
      <c r="A65" s="29" t="s">
        <v>26</v>
      </c>
      <c r="B65" s="34" t="s">
        <v>27</v>
      </c>
      <c r="C65" s="31" t="s">
        <v>16</v>
      </c>
      <c r="D65" s="32">
        <v>0</v>
      </c>
      <c r="E65" s="27"/>
      <c r="F65" s="28"/>
    </row>
    <row r="66" spans="1:6" ht="12.75">
      <c r="A66" s="29" t="s">
        <v>28</v>
      </c>
      <c r="B66" s="34" t="s">
        <v>29</v>
      </c>
      <c r="C66" s="31" t="s">
        <v>30</v>
      </c>
      <c r="D66" s="32">
        <v>0</v>
      </c>
      <c r="E66" s="27"/>
      <c r="F66" s="28"/>
    </row>
    <row r="67" spans="1:6" ht="12.75">
      <c r="A67" s="29" t="s">
        <v>31</v>
      </c>
      <c r="B67" s="34" t="s">
        <v>96</v>
      </c>
      <c r="C67" s="31" t="s">
        <v>33</v>
      </c>
      <c r="D67" s="32">
        <v>0</v>
      </c>
      <c r="E67" s="27"/>
      <c r="F67" s="28"/>
    </row>
    <row r="68" spans="1:6" ht="12.75">
      <c r="A68" s="29" t="s">
        <v>34</v>
      </c>
      <c r="B68" s="34" t="s">
        <v>35</v>
      </c>
      <c r="C68" s="31" t="s">
        <v>36</v>
      </c>
      <c r="D68" s="32">
        <v>0</v>
      </c>
      <c r="E68" s="27"/>
      <c r="F68" s="28"/>
    </row>
    <row r="69" spans="1:6" ht="12.75">
      <c r="A69" s="29" t="s">
        <v>37</v>
      </c>
      <c r="B69" s="30" t="s">
        <v>38</v>
      </c>
      <c r="C69" s="31" t="s">
        <v>16</v>
      </c>
      <c r="D69" s="32">
        <v>0</v>
      </c>
      <c r="E69" s="27"/>
      <c r="F69" s="28"/>
    </row>
    <row r="70" spans="1:6" ht="12.75">
      <c r="A70" s="29" t="s">
        <v>39</v>
      </c>
      <c r="B70" s="30" t="s">
        <v>40</v>
      </c>
      <c r="C70" s="31" t="s">
        <v>16</v>
      </c>
      <c r="D70" s="32">
        <f>'[1]дуд'!$M$21</f>
        <v>0</v>
      </c>
      <c r="E70" s="27"/>
      <c r="F70" s="28"/>
    </row>
    <row r="71" spans="1:6" ht="12.75">
      <c r="A71" s="29" t="s">
        <v>41</v>
      </c>
      <c r="B71" s="34" t="s">
        <v>42</v>
      </c>
      <c r="C71" s="31" t="s">
        <v>43</v>
      </c>
      <c r="D71" s="32">
        <v>0</v>
      </c>
      <c r="E71" s="27"/>
      <c r="F71" s="28"/>
    </row>
    <row r="72" spans="1:6" ht="12.75">
      <c r="A72" s="29" t="s">
        <v>44</v>
      </c>
      <c r="B72" s="30" t="s">
        <v>45</v>
      </c>
      <c r="C72" s="31" t="s">
        <v>16</v>
      </c>
      <c r="D72" s="32">
        <v>0</v>
      </c>
      <c r="E72" s="27"/>
      <c r="F72" s="28"/>
    </row>
    <row r="73" spans="1:6" ht="12.75">
      <c r="A73" s="29" t="s">
        <v>46</v>
      </c>
      <c r="B73" s="30" t="s">
        <v>47</v>
      </c>
      <c r="C73" s="31" t="s">
        <v>16</v>
      </c>
      <c r="D73" s="32">
        <f>'[1]дуд'!$M$28</f>
        <v>222.55</v>
      </c>
      <c r="E73" s="27"/>
      <c r="F73" s="28"/>
    </row>
    <row r="74" spans="1:6" ht="12.75">
      <c r="A74" s="29" t="s">
        <v>48</v>
      </c>
      <c r="B74" s="30" t="s">
        <v>49</v>
      </c>
      <c r="C74" s="31" t="s">
        <v>16</v>
      </c>
      <c r="D74" s="32">
        <f>'[1]дуд'!$M$29</f>
        <v>51.77</v>
      </c>
      <c r="E74" s="27"/>
      <c r="F74" s="28"/>
    </row>
    <row r="75" spans="1:6" ht="12.75">
      <c r="A75" s="29" t="s">
        <v>50</v>
      </c>
      <c r="B75" s="30" t="s">
        <v>51</v>
      </c>
      <c r="C75" s="31" t="s">
        <v>16</v>
      </c>
      <c r="D75" s="32">
        <f>'[1]дуд'!$M$48</f>
        <v>236.3</v>
      </c>
      <c r="E75" s="27"/>
      <c r="F75" s="28"/>
    </row>
    <row r="76" spans="1:6" ht="12.75">
      <c r="A76" s="29" t="s">
        <v>52</v>
      </c>
      <c r="B76" s="34" t="s">
        <v>53</v>
      </c>
      <c r="C76" s="31" t="s">
        <v>16</v>
      </c>
      <c r="D76" s="32">
        <v>0</v>
      </c>
      <c r="E76" s="27"/>
      <c r="F76" s="28"/>
    </row>
    <row r="77" spans="1:6" ht="12.75">
      <c r="A77" s="29" t="s">
        <v>54</v>
      </c>
      <c r="B77" s="34" t="s">
        <v>55</v>
      </c>
      <c r="C77" s="31" t="s">
        <v>16</v>
      </c>
      <c r="D77" s="32">
        <v>0</v>
      </c>
      <c r="E77" s="27"/>
      <c r="F77" s="28"/>
    </row>
    <row r="78" spans="1:6" ht="12.75">
      <c r="A78" s="29" t="s">
        <v>56</v>
      </c>
      <c r="B78" s="30" t="s">
        <v>57</v>
      </c>
      <c r="C78" s="31" t="s">
        <v>16</v>
      </c>
      <c r="D78" s="32">
        <f>'[1]дуд'!$M$55</f>
        <v>140.45</v>
      </c>
      <c r="E78" s="27"/>
      <c r="F78" s="28"/>
    </row>
    <row r="79" spans="1:6" ht="12.75">
      <c r="A79" s="29" t="s">
        <v>58</v>
      </c>
      <c r="B79" s="34" t="s">
        <v>59</v>
      </c>
      <c r="C79" s="31" t="s">
        <v>16</v>
      </c>
      <c r="D79" s="32">
        <f>'[1]дуд'!$M$56</f>
        <v>31.41</v>
      </c>
      <c r="E79" s="27"/>
      <c r="F79" s="28"/>
    </row>
    <row r="80" spans="1:6" ht="12.75">
      <c r="A80" s="29" t="s">
        <v>60</v>
      </c>
      <c r="B80" s="34" t="s">
        <v>61</v>
      </c>
      <c r="C80" s="31" t="s">
        <v>16</v>
      </c>
      <c r="D80" s="32">
        <f>'[1]дуд'!$M$58</f>
        <v>9.49</v>
      </c>
      <c r="E80" s="27"/>
      <c r="F80" s="28"/>
    </row>
    <row r="81" spans="1:6" ht="12.75">
      <c r="A81" s="29" t="s">
        <v>62</v>
      </c>
      <c r="B81" s="30" t="s">
        <v>63</v>
      </c>
      <c r="C81" s="31" t="s">
        <v>16</v>
      </c>
      <c r="D81" s="32">
        <f>'[1]дуд'!$M$30</f>
        <v>12914.36</v>
      </c>
      <c r="E81" s="27"/>
      <c r="F81" s="28"/>
    </row>
    <row r="82" spans="1:6" ht="12.75">
      <c r="A82" s="29" t="s">
        <v>64</v>
      </c>
      <c r="B82" s="34" t="s">
        <v>65</v>
      </c>
      <c r="C82" s="31" t="s">
        <v>16</v>
      </c>
      <c r="D82" s="32">
        <f>'[1]дуд'!$M$36</f>
        <v>0</v>
      </c>
      <c r="E82" s="27"/>
      <c r="F82" s="28"/>
    </row>
    <row r="83" spans="1:6" ht="12.75">
      <c r="A83" s="29" t="s">
        <v>66</v>
      </c>
      <c r="B83" s="34" t="s">
        <v>67</v>
      </c>
      <c r="C83" s="31" t="s">
        <v>16</v>
      </c>
      <c r="D83" s="49">
        <v>0</v>
      </c>
      <c r="E83" s="27"/>
      <c r="F83" s="28"/>
    </row>
    <row r="84" spans="1:6" ht="12.75">
      <c r="A84" s="29" t="s">
        <v>68</v>
      </c>
      <c r="B84" s="34" t="s">
        <v>69</v>
      </c>
      <c r="C84" s="31" t="s">
        <v>16</v>
      </c>
      <c r="D84" s="49">
        <v>0</v>
      </c>
      <c r="E84" s="27"/>
      <c r="F84" s="28"/>
    </row>
    <row r="85" spans="1:6" ht="12.75">
      <c r="A85" s="29" t="s">
        <v>70</v>
      </c>
      <c r="B85" s="34" t="s">
        <v>71</v>
      </c>
      <c r="C85" s="31" t="s">
        <v>16</v>
      </c>
      <c r="D85" s="49">
        <v>0</v>
      </c>
      <c r="E85" s="27"/>
      <c r="F85" s="28"/>
    </row>
    <row r="86" spans="1:6" ht="38.25">
      <c r="A86" s="29" t="s">
        <v>72</v>
      </c>
      <c r="B86" s="30" t="s">
        <v>73</v>
      </c>
      <c r="C86" s="31" t="s">
        <v>16</v>
      </c>
      <c r="D86" s="32">
        <f>D60-D64-D69-D70-D73-D74-D75-D78-D81</f>
        <v>0</v>
      </c>
      <c r="E86" s="27"/>
      <c r="F86" s="28"/>
    </row>
    <row r="87" spans="1:6" ht="12.75">
      <c r="A87" s="29">
        <v>4</v>
      </c>
      <c r="B87" s="30" t="s">
        <v>74</v>
      </c>
      <c r="C87" s="31" t="s">
        <v>16</v>
      </c>
      <c r="D87" s="32">
        <f>'[1]дуд'!$M$67</f>
        <v>1953.51</v>
      </c>
      <c r="E87" s="27"/>
      <c r="F87" s="28"/>
    </row>
    <row r="88" spans="1:6" ht="12.75">
      <c r="A88" s="29">
        <v>5</v>
      </c>
      <c r="B88" s="30" t="s">
        <v>75</v>
      </c>
      <c r="C88" s="31" t="s">
        <v>16</v>
      </c>
      <c r="D88" s="49">
        <f>D89</f>
        <v>1500</v>
      </c>
      <c r="E88" s="27"/>
      <c r="F88" s="28"/>
    </row>
    <row r="89" spans="1:6" ht="38.25">
      <c r="A89" s="29" t="s">
        <v>76</v>
      </c>
      <c r="B89" s="34" t="s">
        <v>77</v>
      </c>
      <c r="C89" s="31" t="s">
        <v>16</v>
      </c>
      <c r="D89" s="49">
        <f>'[1]дуд'!$M$90</f>
        <v>1500</v>
      </c>
      <c r="E89" s="27"/>
      <c r="F89" s="28"/>
    </row>
    <row r="90" spans="1:6" ht="12.75">
      <c r="A90" s="29">
        <v>6</v>
      </c>
      <c r="B90" s="30" t="s">
        <v>78</v>
      </c>
      <c r="C90" s="31" t="s">
        <v>16</v>
      </c>
      <c r="D90" s="32">
        <f>'[2]Баланс'!$I$24-'[2]Баланс'!$E$24</f>
        <v>616214.7895334754</v>
      </c>
      <c r="E90" s="27"/>
      <c r="F90" s="28"/>
    </row>
    <row r="91" spans="1:6" ht="12.75">
      <c r="A91" s="29">
        <v>7</v>
      </c>
      <c r="B91" s="28" t="s">
        <v>79</v>
      </c>
      <c r="C91" s="31" t="s">
        <v>80</v>
      </c>
      <c r="D91" s="50">
        <f>'[1]дуд'!$M$64</f>
        <v>961.6</v>
      </c>
      <c r="E91" s="27"/>
      <c r="F91" s="28"/>
    </row>
    <row r="92" spans="1:6" ht="25.5">
      <c r="A92" s="29">
        <v>8</v>
      </c>
      <c r="B92" s="30" t="s">
        <v>81</v>
      </c>
      <c r="C92" s="31" t="s">
        <v>80</v>
      </c>
      <c r="D92" s="35">
        <v>0</v>
      </c>
      <c r="E92" s="27"/>
      <c r="F92" s="28"/>
    </row>
    <row r="93" spans="1:6" ht="12.75">
      <c r="A93" s="29">
        <v>9</v>
      </c>
      <c r="B93" s="28" t="s">
        <v>82</v>
      </c>
      <c r="C93" s="31" t="s">
        <v>80</v>
      </c>
      <c r="D93" s="35">
        <v>0</v>
      </c>
      <c r="E93" s="27"/>
      <c r="F93" s="28"/>
    </row>
    <row r="94" spans="1:6" ht="12.75">
      <c r="A94" s="29">
        <v>10</v>
      </c>
      <c r="B94" s="28" t="s">
        <v>83</v>
      </c>
      <c r="C94" s="31" t="s">
        <v>84</v>
      </c>
      <c r="D94" s="32">
        <f>'[1]Производственная программа'!$D$43</f>
        <v>8.02</v>
      </c>
      <c r="E94" s="27"/>
      <c r="F94" s="28"/>
    </row>
    <row r="95" spans="1:6" ht="12.75">
      <c r="A95" s="29">
        <v>11</v>
      </c>
      <c r="B95" s="28" t="s">
        <v>85</v>
      </c>
      <c r="C95" s="31" t="s">
        <v>86</v>
      </c>
      <c r="D95" s="32">
        <f>'[1]Производственная программа'!$D$44</f>
        <v>3</v>
      </c>
      <c r="E95" s="27"/>
      <c r="F95" s="28"/>
    </row>
    <row r="96" spans="1:6" ht="13.5" thickBot="1">
      <c r="A96" s="36">
        <v>12</v>
      </c>
      <c r="B96" s="37" t="s">
        <v>87</v>
      </c>
      <c r="C96" s="38" t="s">
        <v>86</v>
      </c>
      <c r="D96" s="39">
        <v>0</v>
      </c>
      <c r="E96" s="27"/>
      <c r="F96" s="28"/>
    </row>
    <row r="97" spans="1:6" ht="25.5" hidden="1" outlineLevel="1">
      <c r="A97" s="40" t="s">
        <v>88</v>
      </c>
      <c r="B97" s="41" t="s">
        <v>89</v>
      </c>
      <c r="C97" s="42"/>
      <c r="D97" s="42"/>
      <c r="E97" s="43"/>
      <c r="F97" s="43"/>
    </row>
    <row r="98" spans="1:6" ht="12.75" hidden="1" outlineLevel="1">
      <c r="A98" s="44"/>
      <c r="B98" s="28" t="s">
        <v>90</v>
      </c>
      <c r="C98" s="45"/>
      <c r="D98" s="45"/>
      <c r="E98" s="45"/>
      <c r="F98" s="45"/>
    </row>
    <row r="99" spans="1:6" ht="12.75" hidden="1" outlineLevel="1">
      <c r="A99" s="44"/>
      <c r="B99" s="28" t="s">
        <v>91</v>
      </c>
      <c r="C99" s="45"/>
      <c r="D99" s="45"/>
      <c r="E99" s="45"/>
      <c r="F99" s="45"/>
    </row>
    <row r="100" spans="1:6" ht="12.75" hidden="1" outlineLevel="1">
      <c r="A100" s="44"/>
      <c r="B100" s="28" t="s">
        <v>92</v>
      </c>
      <c r="C100" s="45"/>
      <c r="D100" s="45"/>
      <c r="E100" s="45"/>
      <c r="F100" s="45"/>
    </row>
    <row r="101" spans="1:6" ht="12.75" hidden="1" outlineLevel="1">
      <c r="A101" s="44"/>
      <c r="B101" s="28" t="s">
        <v>93</v>
      </c>
      <c r="C101" s="45"/>
      <c r="D101" s="45"/>
      <c r="E101" s="45"/>
      <c r="F101" s="45"/>
    </row>
    <row r="102" spans="1:6" ht="12.75" hidden="1" outlineLevel="1">
      <c r="A102" s="44"/>
      <c r="B102" s="28" t="s">
        <v>94</v>
      </c>
      <c r="C102" s="45"/>
      <c r="D102" s="45"/>
      <c r="E102" s="45"/>
      <c r="F102" s="45"/>
    </row>
    <row r="103" ht="15.75" collapsed="1">
      <c r="A103" s="3"/>
    </row>
    <row r="104" spans="1:6" ht="12.75">
      <c r="A104" s="5" t="s">
        <v>97</v>
      </c>
      <c r="B104" s="5"/>
      <c r="C104" s="5"/>
      <c r="D104" s="5"/>
      <c r="E104" s="5"/>
      <c r="F104" s="5"/>
    </row>
    <row r="105" spans="1:6" ht="15.75">
      <c r="A105" s="51" t="s">
        <v>98</v>
      </c>
      <c r="B105" s="51"/>
      <c r="C105" s="51"/>
      <c r="D105" s="51"/>
      <c r="E105" s="51"/>
      <c r="F105" s="51"/>
    </row>
    <row r="106" spans="1:6" ht="31.5" customHeight="1">
      <c r="A106" s="51" t="s">
        <v>99</v>
      </c>
      <c r="B106" s="51"/>
      <c r="C106" s="51"/>
      <c r="D106" s="51"/>
      <c r="E106" s="51"/>
      <c r="F106" s="51"/>
    </row>
  </sheetData>
  <sheetProtection/>
  <mergeCells count="23">
    <mergeCell ref="C101:F101"/>
    <mergeCell ref="C102:F102"/>
    <mergeCell ref="A104:F104"/>
    <mergeCell ref="A105:F105"/>
    <mergeCell ref="A106:F106"/>
    <mergeCell ref="C56:F56"/>
    <mergeCell ref="A57:D57"/>
    <mergeCell ref="C97:F97"/>
    <mergeCell ref="C98:F98"/>
    <mergeCell ref="C99:F99"/>
    <mergeCell ref="C100:F100"/>
    <mergeCell ref="A11:D11"/>
    <mergeCell ref="C51:F51"/>
    <mergeCell ref="C52:F52"/>
    <mergeCell ref="C53:F53"/>
    <mergeCell ref="C54:F54"/>
    <mergeCell ref="C55:F55"/>
    <mergeCell ref="A1:F1"/>
    <mergeCell ref="A2:F2"/>
    <mergeCell ref="A3:F3"/>
    <mergeCell ref="A4:F4"/>
    <mergeCell ref="A6:F6"/>
    <mergeCell ref="A7:F7"/>
  </mergeCells>
  <printOptions horizontalCentered="1"/>
  <pageMargins left="0.3937007874015748" right="0.1968503937007874" top="0.1968503937007874" bottom="0.1968503937007874" header="0" footer="0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НТЭК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Щеглов ВС</dc:creator>
  <cp:keywords/>
  <dc:description/>
  <cp:lastModifiedBy>Щеглов ВС</cp:lastModifiedBy>
  <dcterms:created xsi:type="dcterms:W3CDTF">2013-03-21T02:00:43Z</dcterms:created>
  <dcterms:modified xsi:type="dcterms:W3CDTF">2013-03-21T02:00:57Z</dcterms:modified>
  <cp:category/>
  <cp:version/>
  <cp:contentType/>
  <cp:contentStatus/>
</cp:coreProperties>
</file>