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G152" i="1" l="1"/>
  <c r="N123" i="1"/>
  <c r="G123" i="1"/>
  <c r="K128" i="1" s="1"/>
  <c r="P95" i="1"/>
  <c r="Q95" i="1" s="1"/>
  <c r="M95" i="1"/>
  <c r="N95" i="1" s="1"/>
  <c r="P94" i="1"/>
  <c r="Q94" i="1" s="1"/>
  <c r="M94" i="1"/>
  <c r="N94" i="1" s="1"/>
  <c r="G94" i="1"/>
  <c r="P93" i="1"/>
  <c r="Q93" i="1" s="1"/>
  <c r="M93" i="1"/>
  <c r="N93" i="1" s="1"/>
  <c r="P92" i="1"/>
  <c r="Q92" i="1" s="1"/>
  <c r="M92" i="1"/>
  <c r="N92" i="1" s="1"/>
  <c r="G92" i="1"/>
  <c r="G85" i="1"/>
  <c r="G60" i="1"/>
  <c r="G56" i="1"/>
  <c r="G65" i="1" s="1"/>
  <c r="G106" i="1" s="1"/>
  <c r="K46" i="1"/>
  <c r="P45" i="1"/>
  <c r="G46" i="1"/>
  <c r="G48" i="1" s="1"/>
  <c r="K129" i="1" l="1"/>
  <c r="K130" i="1" s="1"/>
  <c r="J48" i="1"/>
</calcChain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проверить ???????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из Производств. Программы
</t>
        </r>
      </text>
    </comment>
  </commentList>
</comments>
</file>

<file path=xl/sharedStrings.xml><?xml version="1.0" encoding="utf-8"?>
<sst xmlns="http://schemas.openxmlformats.org/spreadsheetml/2006/main" count="319" uniqueCount="246">
  <si>
    <t>Форма N 2-во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</si>
  <si>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</si>
  <si>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</si>
  <si>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</si>
  <si>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водоотведения и очистки сточных вод за 2012 год</t>
  </si>
  <si>
    <t>ОАО "Богучанская ГЭС"</t>
  </si>
  <si>
    <t>(наименование организации)</t>
  </si>
  <si>
    <t xml:space="preserve">N   </t>
  </si>
  <si>
    <t xml:space="preserve">Наименование     </t>
  </si>
  <si>
    <t xml:space="preserve">Единица  </t>
  </si>
  <si>
    <t xml:space="preserve">Значение       </t>
  </si>
  <si>
    <t>Примечание</t>
  </si>
  <si>
    <t xml:space="preserve">п/п  </t>
  </si>
  <si>
    <t xml:space="preserve">показателя      </t>
  </si>
  <si>
    <t xml:space="preserve">измерения </t>
  </si>
  <si>
    <t xml:space="preserve">показателя &lt;*&gt;    </t>
  </si>
  <si>
    <t>плановый</t>
  </si>
  <si>
    <t>фактический</t>
  </si>
  <si>
    <t>показатель</t>
  </si>
  <si>
    <t xml:space="preserve">показатель </t>
  </si>
  <si>
    <t>4а</t>
  </si>
  <si>
    <t>5а</t>
  </si>
  <si>
    <t>6=5-4</t>
  </si>
  <si>
    <t xml:space="preserve">Вид регулируемой     </t>
  </si>
  <si>
    <t xml:space="preserve">x     </t>
  </si>
  <si>
    <t>Водоотведение и очистка сточных вод</t>
  </si>
  <si>
    <t>в т.ч. Стор.потребит</t>
  </si>
  <si>
    <t xml:space="preserve">деятельности         </t>
  </si>
  <si>
    <t xml:space="preserve">Выручка от           </t>
  </si>
  <si>
    <t xml:space="preserve">тыс. руб. </t>
  </si>
  <si>
    <t xml:space="preserve">регулируемой         </t>
  </si>
  <si>
    <t xml:space="preserve">Себестоимость        </t>
  </si>
  <si>
    <t>производимых товаров</t>
  </si>
  <si>
    <t xml:space="preserve">(оказываемых услуг)  </t>
  </si>
  <si>
    <t xml:space="preserve">по регулируемому     </t>
  </si>
  <si>
    <t>виду деятельности, в</t>
  </si>
  <si>
    <t xml:space="preserve">том числе:           </t>
  </si>
  <si>
    <t>3.1.</t>
  </si>
  <si>
    <t xml:space="preserve">расходы на оплату    </t>
  </si>
  <si>
    <t>услуг по перекачке и</t>
  </si>
  <si>
    <t xml:space="preserve">(или) очистке        </t>
  </si>
  <si>
    <t xml:space="preserve">сточных вод          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</si>
  <si>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</si>
  <si>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</si>
  <si>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</si>
  <si>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</si>
  <si>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от ЭУ</t>
  </si>
  <si>
    <t>3.2.</t>
  </si>
  <si>
    <t xml:space="preserve">расходы на           </t>
  </si>
  <si>
    <t>по ЭУ</t>
  </si>
  <si>
    <t>КОС - 700</t>
  </si>
  <si>
    <t xml:space="preserve">покупаемую           </t>
  </si>
  <si>
    <t>по бух +энергоучасток</t>
  </si>
  <si>
    <t>КОС - 250</t>
  </si>
  <si>
    <t xml:space="preserve">электрическую        </t>
  </si>
  <si>
    <t xml:space="preserve">КНС - 2 </t>
  </si>
  <si>
    <t xml:space="preserve">энергию (мощность),  </t>
  </si>
  <si>
    <t xml:space="preserve">потребляемую         </t>
  </si>
  <si>
    <t xml:space="preserve">оборудованием,       </t>
  </si>
  <si>
    <t xml:space="preserve">используемым в       </t>
  </si>
  <si>
    <t xml:space="preserve">технологическом      </t>
  </si>
  <si>
    <t xml:space="preserve">процессе, в т.ч.     </t>
  </si>
  <si>
    <t>3.2 а</t>
  </si>
  <si>
    <t>Расходы по транзиту эл.энергии</t>
  </si>
  <si>
    <t>Затраты по транзиту эл.энегрии (участок РЭС-обслуживание и ремонт эл.сетей, подстанций внутри площадки для собственных нужд КОС и КНС).</t>
  </si>
  <si>
    <t>3.2.1.</t>
  </si>
  <si>
    <t xml:space="preserve">плата за мощность    </t>
  </si>
  <si>
    <t>Покупка электроэнергии производилась по одноставочному тарифу.</t>
  </si>
  <si>
    <t>3.2.2.</t>
  </si>
  <si>
    <t xml:space="preserve">мощность             </t>
  </si>
  <si>
    <t xml:space="preserve">кВт       </t>
  </si>
  <si>
    <t xml:space="preserve">оборудования         </t>
  </si>
  <si>
    <t>3.2.3.</t>
  </si>
  <si>
    <t xml:space="preserve">средневзвешенная     </t>
  </si>
  <si>
    <t xml:space="preserve">руб/кВт.ч </t>
  </si>
  <si>
    <t xml:space="preserve">стоимость 1 кВт.ч    </t>
  </si>
  <si>
    <t>3.2.4.</t>
  </si>
  <si>
    <t xml:space="preserve">объем приобретенной  </t>
  </si>
  <si>
    <t>тыс. кВт.ч</t>
  </si>
  <si>
    <t>по бух</t>
  </si>
  <si>
    <t xml:space="preserve">электрической        </t>
  </si>
  <si>
    <t>кол-во=затр/цену</t>
  </si>
  <si>
    <t xml:space="preserve">энергии              </t>
  </si>
  <si>
    <t>3.3.</t>
  </si>
  <si>
    <t xml:space="preserve">химреагенты,         </t>
  </si>
  <si>
    <t xml:space="preserve">используемые в       </t>
  </si>
  <si>
    <t xml:space="preserve">процессе             </t>
  </si>
  <si>
    <t>3.4.</t>
  </si>
  <si>
    <t xml:space="preserve">труда основного      </t>
  </si>
  <si>
    <t xml:space="preserve">производственного    </t>
  </si>
  <si>
    <t xml:space="preserve">персонала            </t>
  </si>
  <si>
    <t>3.4.1.</t>
  </si>
  <si>
    <t xml:space="preserve">среднесписочная      </t>
  </si>
  <si>
    <t xml:space="preserve">чел.      </t>
  </si>
  <si>
    <t xml:space="preserve">численность          </t>
  </si>
  <si>
    <t xml:space="preserve">основного            </t>
  </si>
  <si>
    <t>3.5.</t>
  </si>
  <si>
    <t xml:space="preserve">отчисления на        </t>
  </si>
  <si>
    <t xml:space="preserve">социальные нужды     </t>
  </si>
  <si>
    <t>3.6.</t>
  </si>
  <si>
    <t>Окончание начисления амортизации по отдельным объектам ОС.</t>
  </si>
  <si>
    <t>амортизацию основных</t>
  </si>
  <si>
    <t xml:space="preserve">производственных     </t>
  </si>
  <si>
    <t xml:space="preserve">средств              </t>
  </si>
  <si>
    <t>3.7.</t>
  </si>
  <si>
    <t xml:space="preserve">расходы на аренду    </t>
  </si>
  <si>
    <t xml:space="preserve">имущества,           </t>
  </si>
  <si>
    <t xml:space="preserve">используемого в      </t>
  </si>
  <si>
    <t>3.8.</t>
  </si>
  <si>
    <t>общепроизводственные</t>
  </si>
  <si>
    <t>По плану затраты были проиндексированы к предыдущему периоду.</t>
  </si>
  <si>
    <t>(цеховые) расходы, в</t>
  </si>
  <si>
    <t xml:space="preserve">т.ч.                 </t>
  </si>
  <si>
    <t>3.8.1.</t>
  </si>
  <si>
    <t xml:space="preserve">труда цехового       </t>
  </si>
  <si>
    <t>3.8.2.</t>
  </si>
  <si>
    <t xml:space="preserve">цехового персонала   </t>
  </si>
  <si>
    <t>3.9.</t>
  </si>
  <si>
    <t xml:space="preserve">общехозяйственные    </t>
  </si>
  <si>
    <t xml:space="preserve">(управленческие)     </t>
  </si>
  <si>
    <t xml:space="preserve">расходы, в том       </t>
  </si>
  <si>
    <t xml:space="preserve">числе:               </t>
  </si>
  <si>
    <t>сторон</t>
  </si>
  <si>
    <t>3.9.1.</t>
  </si>
  <si>
    <t>З/плата</t>
  </si>
  <si>
    <t>26 счет</t>
  </si>
  <si>
    <t xml:space="preserve">труда                </t>
  </si>
  <si>
    <t>25.600</t>
  </si>
  <si>
    <t>3.9.2.</t>
  </si>
  <si>
    <t>отчисл.</t>
  </si>
  <si>
    <t>3.10.</t>
  </si>
  <si>
    <t>ремонт и техническое</t>
  </si>
  <si>
    <t xml:space="preserve">обслуживание         </t>
  </si>
  <si>
    <t xml:space="preserve">основных средств, в  </t>
  </si>
  <si>
    <t>3.10.1.</t>
  </si>
  <si>
    <t xml:space="preserve">капитальный ремонт   </t>
  </si>
  <si>
    <t>Планировалось провести КР участка сети трубопровода, в связи с отсутствием необходимости в 2012г. (хозспособом устранены дефекты трубопрвода) данная работа была заменена на КР насосной станции, окончание ремонта которой перенесено на 2013 год.</t>
  </si>
  <si>
    <t xml:space="preserve">основных средств     </t>
  </si>
  <si>
    <t>3.10.2.</t>
  </si>
  <si>
    <t xml:space="preserve">текущий ремонт       </t>
  </si>
  <si>
    <t>Рост за счет увеличения затрат на ТМЦ и  услуг собственных подразделений, сумма которых в плане была проиндексировна к предыдущему периоду.</t>
  </si>
  <si>
    <t>3.10.3.</t>
  </si>
  <si>
    <t xml:space="preserve">заработная плата     </t>
  </si>
  <si>
    <t>За счет снижения фактической численности.</t>
  </si>
  <si>
    <t xml:space="preserve">ремонтного персонала </t>
  </si>
  <si>
    <t>3.10.4.</t>
  </si>
  <si>
    <t>По факту начисления ФОТ.</t>
  </si>
  <si>
    <t xml:space="preserve">социальные нужды от  </t>
  </si>
  <si>
    <t xml:space="preserve">заработной платы     </t>
  </si>
  <si>
    <t>3.11.</t>
  </si>
  <si>
    <t xml:space="preserve">расходы на услуги    </t>
  </si>
  <si>
    <t>Проведение и измерение анализов поверхностных и сточных вод, а также проведение микробиологического исследования воды, дополнительно выполнены работы по разработке документации для формирования правоустанавливающих документов.</t>
  </si>
  <si>
    <t xml:space="preserve">характера,           </t>
  </si>
  <si>
    <t xml:space="preserve">выполняемые по       </t>
  </si>
  <si>
    <t xml:space="preserve">договорам с          </t>
  </si>
  <si>
    <t xml:space="preserve">организациями на     </t>
  </si>
  <si>
    <t xml:space="preserve">проведение           </t>
  </si>
  <si>
    <t>регламентных работ в</t>
  </si>
  <si>
    <t xml:space="preserve">рамках               </t>
  </si>
  <si>
    <t xml:space="preserve">технологического     </t>
  </si>
  <si>
    <t xml:space="preserve">процесса             </t>
  </si>
  <si>
    <t>3.12*</t>
  </si>
  <si>
    <t xml:space="preserve">Налоги, относисые на </t>
  </si>
  <si>
    <t>себестоимсоть</t>
  </si>
  <si>
    <t>по</t>
  </si>
  <si>
    <t>выр</t>
  </si>
  <si>
    <t>затр</t>
  </si>
  <si>
    <t>приб</t>
  </si>
  <si>
    <t xml:space="preserve">Валовая прибыль от   </t>
  </si>
  <si>
    <t xml:space="preserve"> РСПР</t>
  </si>
  <si>
    <t xml:space="preserve">продажи товаров и    </t>
  </si>
  <si>
    <t xml:space="preserve">услуг по             </t>
  </si>
  <si>
    <t xml:space="preserve">регулируемому виду   </t>
  </si>
  <si>
    <t xml:space="preserve">Чистая прибыль по    </t>
  </si>
  <si>
    <t>с учетом дох.-расх (91сч)</t>
  </si>
  <si>
    <t>налог на прибыль</t>
  </si>
  <si>
    <t xml:space="preserve">деятельности, в том  </t>
  </si>
  <si>
    <t>чист доход</t>
  </si>
  <si>
    <t>5.1.</t>
  </si>
  <si>
    <t xml:space="preserve">размер чистой        </t>
  </si>
  <si>
    <t>прибыли, расходуемой</t>
  </si>
  <si>
    <t xml:space="preserve">на финансирование    </t>
  </si>
  <si>
    <t xml:space="preserve">мероприятий,         </t>
  </si>
  <si>
    <t xml:space="preserve">предусмотренных      </t>
  </si>
  <si>
    <t xml:space="preserve">инвестиционной       </t>
  </si>
  <si>
    <t xml:space="preserve">программой           </t>
  </si>
  <si>
    <t xml:space="preserve">организации по       </t>
  </si>
  <si>
    <t xml:space="preserve">развитию системы     </t>
  </si>
  <si>
    <t xml:space="preserve">водоотведения и      </t>
  </si>
  <si>
    <t xml:space="preserve">(или) объектов по    </t>
  </si>
  <si>
    <t xml:space="preserve">очистке сточных вод  </t>
  </si>
  <si>
    <t xml:space="preserve">Изменение стоимости  </t>
  </si>
  <si>
    <t xml:space="preserve">основных фондов, в   </t>
  </si>
  <si>
    <t>6.1.</t>
  </si>
  <si>
    <t xml:space="preserve">за счет ввода в      </t>
  </si>
  <si>
    <t>Приобретение ОС</t>
  </si>
  <si>
    <t xml:space="preserve">эксплуатацию         </t>
  </si>
  <si>
    <t>6.2.</t>
  </si>
  <si>
    <t xml:space="preserve">за счет вывода из    </t>
  </si>
  <si>
    <t>Снижение за счет окончание сроки полезного использования</t>
  </si>
  <si>
    <t xml:space="preserve">эксплуатации         </t>
  </si>
  <si>
    <t xml:space="preserve">Объем сточных вод,   </t>
  </si>
  <si>
    <t>тыс. куб.</t>
  </si>
  <si>
    <t xml:space="preserve">принятых от          </t>
  </si>
  <si>
    <t xml:space="preserve">м         </t>
  </si>
  <si>
    <t xml:space="preserve">потребителей         </t>
  </si>
  <si>
    <t xml:space="preserve">оказываемых услуг    </t>
  </si>
  <si>
    <t xml:space="preserve">принятых от других   </t>
  </si>
  <si>
    <t xml:space="preserve">регулируемых         </t>
  </si>
  <si>
    <t xml:space="preserve">организаций в сфере  </t>
  </si>
  <si>
    <t xml:space="preserve">(или) очистки        </t>
  </si>
  <si>
    <t xml:space="preserve">пропущенных через    </t>
  </si>
  <si>
    <t xml:space="preserve">очистные сооружения  </t>
  </si>
  <si>
    <t xml:space="preserve">Протяженность        </t>
  </si>
  <si>
    <t xml:space="preserve">км        </t>
  </si>
  <si>
    <t xml:space="preserve">канализационных      </t>
  </si>
  <si>
    <t>сетей (в однотрубном</t>
  </si>
  <si>
    <t xml:space="preserve">исчислении)          </t>
  </si>
  <si>
    <t xml:space="preserve">Количество насосных  </t>
  </si>
  <si>
    <t xml:space="preserve">шт.       </t>
  </si>
  <si>
    <t xml:space="preserve">станций              </t>
  </si>
  <si>
    <t xml:space="preserve">Количество очистных  </t>
  </si>
  <si>
    <t xml:space="preserve">сооружений           </t>
  </si>
  <si>
    <t>13 &lt;**&gt;</t>
  </si>
  <si>
    <t xml:space="preserve">Годовая              </t>
  </si>
  <si>
    <t xml:space="preserve">бухгалтерская        </t>
  </si>
  <si>
    <t xml:space="preserve">отчетность           </t>
  </si>
  <si>
    <t xml:space="preserve">форма N 1 -          </t>
  </si>
  <si>
    <t xml:space="preserve">бухгалтерский баланс </t>
  </si>
  <si>
    <t xml:space="preserve">форма N 2 - отчет о  </t>
  </si>
  <si>
    <t xml:space="preserve">прибылях и убытках   </t>
  </si>
  <si>
    <t>форма N 3 - отчет об</t>
  </si>
  <si>
    <t xml:space="preserve">изменении капитала   </t>
  </si>
  <si>
    <t xml:space="preserve">форма N 4 - отчет о  </t>
  </si>
  <si>
    <t xml:space="preserve">движении денежных    </t>
  </si>
  <si>
    <t xml:space="preserve">форма N 5 -          </t>
  </si>
  <si>
    <t xml:space="preserve">приложение к балансу 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</si>
  <si>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</si>
  <si>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</si>
  <si>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 xml:space="preserve">Заместитель генерального директора- </t>
  </si>
  <si>
    <t>Директор Энергетического управления</t>
  </si>
  <si>
    <t>В.Д.Щербачев</t>
  </si>
  <si>
    <t>И.о.начальника ПБО</t>
  </si>
  <si>
    <t>А.В.Баус</t>
  </si>
  <si>
    <t>Исп. Третьякова Л.И</t>
  </si>
  <si>
    <t>тел. 8(39-143)7-16-69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</si>
</sst>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6"/>
      <name val="Courier New"/>
      <family val="3"/>
      <charset val="204"/>
    </font>
    <font>
      <b/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Bookman Old Style"/>
      <family val="1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</cellStyleXfs>
  <cellXfs count="20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0" xfId="0" applyFont="1"/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3" fillId="0" borderId="11" xfId="2" applyFont="1" applyFill="1" applyBorder="1" applyAlignment="1">
      <alignment horizontal="left" vertical="center" wrapText="1"/>
    </xf>
    <xf numFmtId="164" fontId="15" fillId="0" borderId="12" xfId="3" applyNumberFormat="1" applyFont="1" applyFill="1" applyBorder="1" applyAlignment="1">
      <alignment horizontal="center" vertical="center" wrapText="1"/>
    </xf>
    <xf numFmtId="164" fontId="10" fillId="0" borderId="12" xfId="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2" fontId="16" fillId="2" borderId="10" xfId="0" applyNumberFormat="1" applyFont="1" applyFill="1" applyBorder="1" applyAlignment="1">
      <alignment vertical="top" wrapText="1"/>
    </xf>
    <xf numFmtId="2" fontId="16" fillId="2" borderId="5" xfId="0" applyNumberFormat="1" applyFont="1" applyFill="1" applyBorder="1" applyAlignment="1">
      <alignment vertical="top" wrapText="1"/>
    </xf>
    <xf numFmtId="16" fontId="16" fillId="0" borderId="5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165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16" fillId="2" borderId="1" xfId="0" applyNumberFormat="1" applyFont="1" applyFill="1" applyBorder="1" applyAlignment="1">
      <alignment horizontal="center" vertical="top" wrapText="1"/>
    </xf>
    <xf numFmtId="0" fontId="0" fillId="0" borderId="11" xfId="0" applyBorder="1"/>
    <xf numFmtId="43" fontId="0" fillId="0" borderId="11" xfId="1" applyFont="1" applyBorder="1"/>
    <xf numFmtId="0" fontId="16" fillId="2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0" xfId="0" applyFont="1"/>
    <xf numFmtId="16" fontId="3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18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Fill="1"/>
    <xf numFmtId="0" fontId="22" fillId="0" borderId="0" xfId="0" applyFont="1"/>
    <xf numFmtId="0" fontId="23" fillId="0" borderId="0" xfId="0" applyFont="1"/>
    <xf numFmtId="0" fontId="22" fillId="0" borderId="0" xfId="0" applyFont="1" applyFill="1"/>
    <xf numFmtId="0" fontId="24" fillId="0" borderId="0" xfId="0" applyFont="1" applyFill="1"/>
    <xf numFmtId="0" fontId="3" fillId="0" borderId="1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16" fontId="3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6" fillId="0" borderId="5" xfId="0" applyFont="1" applyFill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27" fillId="0" borderId="0" xfId="0" applyFont="1" applyFill="1"/>
  </cellXfs>
  <cellStyles count="4">
    <cellStyle name="Обычный" xfId="0" builtinId="0"/>
    <cellStyle name="Обычный 15" xfId="2"/>
    <cellStyle name="Обычный_Лист1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boges-pbo$\&#1096;&#1072;&#1073;&#1083;&#1086;&#1085;&#1099;\&#1057;&#1090;&#1072;&#1085;&#1076;&#1072;&#1088;&#1090;&#1099;%20&#1088;&#1072;&#1089;&#1082;&#1088;&#1099;&#1090;&#1080;&#1103;%20&#1080;&#1085;&#1092;&#1086;&#1088;&#1084;&#1072;&#1094;&#1080;&#1080;\&#1076;&#1086;&#1093;&#1086;&#1076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\boges-pbo$\&#1096;&#1072;&#1073;&#1083;&#1086;&#1085;&#1099;\&#1057;&#1090;&#1072;&#1085;&#1076;&#1072;&#1088;&#1090;&#1099;%20&#1088;&#1072;&#1089;&#1082;&#1088;&#1099;&#1090;&#1080;&#1103;%20&#1080;&#1085;&#1092;&#1086;&#1088;&#1084;&#1072;&#1094;&#1080;&#1080;\&#1088;&#1072;&#1089;&#1093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0">
          <cell r="F40">
            <v>149276.8458654111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86">
          <cell r="E86">
            <v>298303.55137297424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1"/>
  <sheetViews>
    <sheetView tabSelected="1" topLeftCell="A166" workbookViewId="0">
      <selection activeCell="H110" sqref="H1:H1048576"/>
    </sheetView>
  </sheetViews>
  <sheetFormatPr defaultRowHeight="15"/>
  <cols>
    <col min="1" max="1" width="13.85546875" style="81" customWidth="1"/>
    <col min="2" max="2" width="38.28515625" customWidth="1"/>
    <col min="3" max="3" width="19.28515625" customWidth="1"/>
    <col min="4" max="4" width="28" customWidth="1"/>
    <col min="5" max="5" width="23" hidden="1" customWidth="1"/>
    <col min="6" max="6" width="22.42578125" style="78" customWidth="1"/>
    <col min="7" max="7" width="22.42578125" hidden="1" customWidth="1"/>
    <col min="8" max="8" width="41.5703125" style="202" customWidth="1"/>
    <col min="11" max="11" width="13.42578125" customWidth="1"/>
    <col min="13" max="13" width="9.28515625" bestFit="1" customWidth="1"/>
    <col min="14" max="14" width="13" customWidth="1"/>
    <col min="16" max="16" width="9.28515625" bestFit="1" customWidth="1"/>
    <col min="17" max="17" width="13.5703125" customWidth="1"/>
    <col min="257" max="257" width="13.85546875" customWidth="1"/>
    <col min="258" max="258" width="38.28515625" customWidth="1"/>
    <col min="259" max="259" width="19.28515625" customWidth="1"/>
    <col min="260" max="260" width="28" customWidth="1"/>
    <col min="261" max="261" width="0" hidden="1" customWidth="1"/>
    <col min="262" max="262" width="22.42578125" customWidth="1"/>
    <col min="263" max="263" width="0" hidden="1" customWidth="1"/>
    <col min="264" max="264" width="48.85546875" customWidth="1"/>
    <col min="267" max="267" width="13.42578125" customWidth="1"/>
    <col min="269" max="269" width="9.28515625" bestFit="1" customWidth="1"/>
    <col min="270" max="270" width="13" customWidth="1"/>
    <col min="272" max="272" width="9.28515625" bestFit="1" customWidth="1"/>
    <col min="273" max="273" width="13.5703125" customWidth="1"/>
    <col min="513" max="513" width="13.85546875" customWidth="1"/>
    <col min="514" max="514" width="38.28515625" customWidth="1"/>
    <col min="515" max="515" width="19.28515625" customWidth="1"/>
    <col min="516" max="516" width="28" customWidth="1"/>
    <col min="517" max="517" width="0" hidden="1" customWidth="1"/>
    <col min="518" max="518" width="22.42578125" customWidth="1"/>
    <col min="519" max="519" width="0" hidden="1" customWidth="1"/>
    <col min="520" max="520" width="48.85546875" customWidth="1"/>
    <col min="523" max="523" width="13.42578125" customWidth="1"/>
    <col min="525" max="525" width="9.28515625" bestFit="1" customWidth="1"/>
    <col min="526" max="526" width="13" customWidth="1"/>
    <col min="528" max="528" width="9.28515625" bestFit="1" customWidth="1"/>
    <col min="529" max="529" width="13.5703125" customWidth="1"/>
    <col min="769" max="769" width="13.85546875" customWidth="1"/>
    <col min="770" max="770" width="38.28515625" customWidth="1"/>
    <col min="771" max="771" width="19.28515625" customWidth="1"/>
    <col min="772" max="772" width="28" customWidth="1"/>
    <col min="773" max="773" width="0" hidden="1" customWidth="1"/>
    <col min="774" max="774" width="22.42578125" customWidth="1"/>
    <col min="775" max="775" width="0" hidden="1" customWidth="1"/>
    <col min="776" max="776" width="48.85546875" customWidth="1"/>
    <col min="779" max="779" width="13.42578125" customWidth="1"/>
    <col min="781" max="781" width="9.28515625" bestFit="1" customWidth="1"/>
    <col min="782" max="782" width="13" customWidth="1"/>
    <col min="784" max="784" width="9.28515625" bestFit="1" customWidth="1"/>
    <col min="785" max="785" width="13.5703125" customWidth="1"/>
    <col min="1025" max="1025" width="13.85546875" customWidth="1"/>
    <col min="1026" max="1026" width="38.28515625" customWidth="1"/>
    <col min="1027" max="1027" width="19.28515625" customWidth="1"/>
    <col min="1028" max="1028" width="28" customWidth="1"/>
    <col min="1029" max="1029" width="0" hidden="1" customWidth="1"/>
    <col min="1030" max="1030" width="22.42578125" customWidth="1"/>
    <col min="1031" max="1031" width="0" hidden="1" customWidth="1"/>
    <col min="1032" max="1032" width="48.85546875" customWidth="1"/>
    <col min="1035" max="1035" width="13.42578125" customWidth="1"/>
    <col min="1037" max="1037" width="9.28515625" bestFit="1" customWidth="1"/>
    <col min="1038" max="1038" width="13" customWidth="1"/>
    <col min="1040" max="1040" width="9.28515625" bestFit="1" customWidth="1"/>
    <col min="1041" max="1041" width="13.5703125" customWidth="1"/>
    <col min="1281" max="1281" width="13.85546875" customWidth="1"/>
    <col min="1282" max="1282" width="38.28515625" customWidth="1"/>
    <col min="1283" max="1283" width="19.28515625" customWidth="1"/>
    <col min="1284" max="1284" width="28" customWidth="1"/>
    <col min="1285" max="1285" width="0" hidden="1" customWidth="1"/>
    <col min="1286" max="1286" width="22.42578125" customWidth="1"/>
    <col min="1287" max="1287" width="0" hidden="1" customWidth="1"/>
    <col min="1288" max="1288" width="48.85546875" customWidth="1"/>
    <col min="1291" max="1291" width="13.42578125" customWidth="1"/>
    <col min="1293" max="1293" width="9.28515625" bestFit="1" customWidth="1"/>
    <col min="1294" max="1294" width="13" customWidth="1"/>
    <col min="1296" max="1296" width="9.28515625" bestFit="1" customWidth="1"/>
    <col min="1297" max="1297" width="13.5703125" customWidth="1"/>
    <col min="1537" max="1537" width="13.85546875" customWidth="1"/>
    <col min="1538" max="1538" width="38.28515625" customWidth="1"/>
    <col min="1539" max="1539" width="19.28515625" customWidth="1"/>
    <col min="1540" max="1540" width="28" customWidth="1"/>
    <col min="1541" max="1541" width="0" hidden="1" customWidth="1"/>
    <col min="1542" max="1542" width="22.42578125" customWidth="1"/>
    <col min="1543" max="1543" width="0" hidden="1" customWidth="1"/>
    <col min="1544" max="1544" width="48.85546875" customWidth="1"/>
    <col min="1547" max="1547" width="13.42578125" customWidth="1"/>
    <col min="1549" max="1549" width="9.28515625" bestFit="1" customWidth="1"/>
    <col min="1550" max="1550" width="13" customWidth="1"/>
    <col min="1552" max="1552" width="9.28515625" bestFit="1" customWidth="1"/>
    <col min="1553" max="1553" width="13.5703125" customWidth="1"/>
    <col min="1793" max="1793" width="13.85546875" customWidth="1"/>
    <col min="1794" max="1794" width="38.28515625" customWidth="1"/>
    <col min="1795" max="1795" width="19.28515625" customWidth="1"/>
    <col min="1796" max="1796" width="28" customWidth="1"/>
    <col min="1797" max="1797" width="0" hidden="1" customWidth="1"/>
    <col min="1798" max="1798" width="22.42578125" customWidth="1"/>
    <col min="1799" max="1799" width="0" hidden="1" customWidth="1"/>
    <col min="1800" max="1800" width="48.85546875" customWidth="1"/>
    <col min="1803" max="1803" width="13.42578125" customWidth="1"/>
    <col min="1805" max="1805" width="9.28515625" bestFit="1" customWidth="1"/>
    <col min="1806" max="1806" width="13" customWidth="1"/>
    <col min="1808" max="1808" width="9.28515625" bestFit="1" customWidth="1"/>
    <col min="1809" max="1809" width="13.5703125" customWidth="1"/>
    <col min="2049" max="2049" width="13.85546875" customWidth="1"/>
    <col min="2050" max="2050" width="38.28515625" customWidth="1"/>
    <col min="2051" max="2051" width="19.28515625" customWidth="1"/>
    <col min="2052" max="2052" width="28" customWidth="1"/>
    <col min="2053" max="2053" width="0" hidden="1" customWidth="1"/>
    <col min="2054" max="2054" width="22.42578125" customWidth="1"/>
    <col min="2055" max="2055" width="0" hidden="1" customWidth="1"/>
    <col min="2056" max="2056" width="48.85546875" customWidth="1"/>
    <col min="2059" max="2059" width="13.42578125" customWidth="1"/>
    <col min="2061" max="2061" width="9.28515625" bestFit="1" customWidth="1"/>
    <col min="2062" max="2062" width="13" customWidth="1"/>
    <col min="2064" max="2064" width="9.28515625" bestFit="1" customWidth="1"/>
    <col min="2065" max="2065" width="13.5703125" customWidth="1"/>
    <col min="2305" max="2305" width="13.85546875" customWidth="1"/>
    <col min="2306" max="2306" width="38.28515625" customWidth="1"/>
    <col min="2307" max="2307" width="19.28515625" customWidth="1"/>
    <col min="2308" max="2308" width="28" customWidth="1"/>
    <col min="2309" max="2309" width="0" hidden="1" customWidth="1"/>
    <col min="2310" max="2310" width="22.42578125" customWidth="1"/>
    <col min="2311" max="2311" width="0" hidden="1" customWidth="1"/>
    <col min="2312" max="2312" width="48.85546875" customWidth="1"/>
    <col min="2315" max="2315" width="13.42578125" customWidth="1"/>
    <col min="2317" max="2317" width="9.28515625" bestFit="1" customWidth="1"/>
    <col min="2318" max="2318" width="13" customWidth="1"/>
    <col min="2320" max="2320" width="9.28515625" bestFit="1" customWidth="1"/>
    <col min="2321" max="2321" width="13.5703125" customWidth="1"/>
    <col min="2561" max="2561" width="13.85546875" customWidth="1"/>
    <col min="2562" max="2562" width="38.28515625" customWidth="1"/>
    <col min="2563" max="2563" width="19.28515625" customWidth="1"/>
    <col min="2564" max="2564" width="28" customWidth="1"/>
    <col min="2565" max="2565" width="0" hidden="1" customWidth="1"/>
    <col min="2566" max="2566" width="22.42578125" customWidth="1"/>
    <col min="2567" max="2567" width="0" hidden="1" customWidth="1"/>
    <col min="2568" max="2568" width="48.85546875" customWidth="1"/>
    <col min="2571" max="2571" width="13.42578125" customWidth="1"/>
    <col min="2573" max="2573" width="9.28515625" bestFit="1" customWidth="1"/>
    <col min="2574" max="2574" width="13" customWidth="1"/>
    <col min="2576" max="2576" width="9.28515625" bestFit="1" customWidth="1"/>
    <col min="2577" max="2577" width="13.5703125" customWidth="1"/>
    <col min="2817" max="2817" width="13.85546875" customWidth="1"/>
    <col min="2818" max="2818" width="38.28515625" customWidth="1"/>
    <col min="2819" max="2819" width="19.28515625" customWidth="1"/>
    <col min="2820" max="2820" width="28" customWidth="1"/>
    <col min="2821" max="2821" width="0" hidden="1" customWidth="1"/>
    <col min="2822" max="2822" width="22.42578125" customWidth="1"/>
    <col min="2823" max="2823" width="0" hidden="1" customWidth="1"/>
    <col min="2824" max="2824" width="48.85546875" customWidth="1"/>
    <col min="2827" max="2827" width="13.42578125" customWidth="1"/>
    <col min="2829" max="2829" width="9.28515625" bestFit="1" customWidth="1"/>
    <col min="2830" max="2830" width="13" customWidth="1"/>
    <col min="2832" max="2832" width="9.28515625" bestFit="1" customWidth="1"/>
    <col min="2833" max="2833" width="13.5703125" customWidth="1"/>
    <col min="3073" max="3073" width="13.85546875" customWidth="1"/>
    <col min="3074" max="3074" width="38.28515625" customWidth="1"/>
    <col min="3075" max="3075" width="19.28515625" customWidth="1"/>
    <col min="3076" max="3076" width="28" customWidth="1"/>
    <col min="3077" max="3077" width="0" hidden="1" customWidth="1"/>
    <col min="3078" max="3078" width="22.42578125" customWidth="1"/>
    <col min="3079" max="3079" width="0" hidden="1" customWidth="1"/>
    <col min="3080" max="3080" width="48.85546875" customWidth="1"/>
    <col min="3083" max="3083" width="13.42578125" customWidth="1"/>
    <col min="3085" max="3085" width="9.28515625" bestFit="1" customWidth="1"/>
    <col min="3086" max="3086" width="13" customWidth="1"/>
    <col min="3088" max="3088" width="9.28515625" bestFit="1" customWidth="1"/>
    <col min="3089" max="3089" width="13.5703125" customWidth="1"/>
    <col min="3329" max="3329" width="13.85546875" customWidth="1"/>
    <col min="3330" max="3330" width="38.28515625" customWidth="1"/>
    <col min="3331" max="3331" width="19.28515625" customWidth="1"/>
    <col min="3332" max="3332" width="28" customWidth="1"/>
    <col min="3333" max="3333" width="0" hidden="1" customWidth="1"/>
    <col min="3334" max="3334" width="22.42578125" customWidth="1"/>
    <col min="3335" max="3335" width="0" hidden="1" customWidth="1"/>
    <col min="3336" max="3336" width="48.85546875" customWidth="1"/>
    <col min="3339" max="3339" width="13.42578125" customWidth="1"/>
    <col min="3341" max="3341" width="9.28515625" bestFit="1" customWidth="1"/>
    <col min="3342" max="3342" width="13" customWidth="1"/>
    <col min="3344" max="3344" width="9.28515625" bestFit="1" customWidth="1"/>
    <col min="3345" max="3345" width="13.5703125" customWidth="1"/>
    <col min="3585" max="3585" width="13.85546875" customWidth="1"/>
    <col min="3586" max="3586" width="38.28515625" customWidth="1"/>
    <col min="3587" max="3587" width="19.28515625" customWidth="1"/>
    <col min="3588" max="3588" width="28" customWidth="1"/>
    <col min="3589" max="3589" width="0" hidden="1" customWidth="1"/>
    <col min="3590" max="3590" width="22.42578125" customWidth="1"/>
    <col min="3591" max="3591" width="0" hidden="1" customWidth="1"/>
    <col min="3592" max="3592" width="48.85546875" customWidth="1"/>
    <col min="3595" max="3595" width="13.42578125" customWidth="1"/>
    <col min="3597" max="3597" width="9.28515625" bestFit="1" customWidth="1"/>
    <col min="3598" max="3598" width="13" customWidth="1"/>
    <col min="3600" max="3600" width="9.28515625" bestFit="1" customWidth="1"/>
    <col min="3601" max="3601" width="13.5703125" customWidth="1"/>
    <col min="3841" max="3841" width="13.85546875" customWidth="1"/>
    <col min="3842" max="3842" width="38.28515625" customWidth="1"/>
    <col min="3843" max="3843" width="19.28515625" customWidth="1"/>
    <col min="3844" max="3844" width="28" customWidth="1"/>
    <col min="3845" max="3845" width="0" hidden="1" customWidth="1"/>
    <col min="3846" max="3846" width="22.42578125" customWidth="1"/>
    <col min="3847" max="3847" width="0" hidden="1" customWidth="1"/>
    <col min="3848" max="3848" width="48.85546875" customWidth="1"/>
    <col min="3851" max="3851" width="13.42578125" customWidth="1"/>
    <col min="3853" max="3853" width="9.28515625" bestFit="1" customWidth="1"/>
    <col min="3854" max="3854" width="13" customWidth="1"/>
    <col min="3856" max="3856" width="9.28515625" bestFit="1" customWidth="1"/>
    <col min="3857" max="3857" width="13.5703125" customWidth="1"/>
    <col min="4097" max="4097" width="13.85546875" customWidth="1"/>
    <col min="4098" max="4098" width="38.28515625" customWidth="1"/>
    <col min="4099" max="4099" width="19.28515625" customWidth="1"/>
    <col min="4100" max="4100" width="28" customWidth="1"/>
    <col min="4101" max="4101" width="0" hidden="1" customWidth="1"/>
    <col min="4102" max="4102" width="22.42578125" customWidth="1"/>
    <col min="4103" max="4103" width="0" hidden="1" customWidth="1"/>
    <col min="4104" max="4104" width="48.85546875" customWidth="1"/>
    <col min="4107" max="4107" width="13.42578125" customWidth="1"/>
    <col min="4109" max="4109" width="9.28515625" bestFit="1" customWidth="1"/>
    <col min="4110" max="4110" width="13" customWidth="1"/>
    <col min="4112" max="4112" width="9.28515625" bestFit="1" customWidth="1"/>
    <col min="4113" max="4113" width="13.5703125" customWidth="1"/>
    <col min="4353" max="4353" width="13.85546875" customWidth="1"/>
    <col min="4354" max="4354" width="38.28515625" customWidth="1"/>
    <col min="4355" max="4355" width="19.28515625" customWidth="1"/>
    <col min="4356" max="4356" width="28" customWidth="1"/>
    <col min="4357" max="4357" width="0" hidden="1" customWidth="1"/>
    <col min="4358" max="4358" width="22.42578125" customWidth="1"/>
    <col min="4359" max="4359" width="0" hidden="1" customWidth="1"/>
    <col min="4360" max="4360" width="48.85546875" customWidth="1"/>
    <col min="4363" max="4363" width="13.42578125" customWidth="1"/>
    <col min="4365" max="4365" width="9.28515625" bestFit="1" customWidth="1"/>
    <col min="4366" max="4366" width="13" customWidth="1"/>
    <col min="4368" max="4368" width="9.28515625" bestFit="1" customWidth="1"/>
    <col min="4369" max="4369" width="13.5703125" customWidth="1"/>
    <col min="4609" max="4609" width="13.85546875" customWidth="1"/>
    <col min="4610" max="4610" width="38.28515625" customWidth="1"/>
    <col min="4611" max="4611" width="19.28515625" customWidth="1"/>
    <col min="4612" max="4612" width="28" customWidth="1"/>
    <col min="4613" max="4613" width="0" hidden="1" customWidth="1"/>
    <col min="4614" max="4614" width="22.42578125" customWidth="1"/>
    <col min="4615" max="4615" width="0" hidden="1" customWidth="1"/>
    <col min="4616" max="4616" width="48.85546875" customWidth="1"/>
    <col min="4619" max="4619" width="13.42578125" customWidth="1"/>
    <col min="4621" max="4621" width="9.28515625" bestFit="1" customWidth="1"/>
    <col min="4622" max="4622" width="13" customWidth="1"/>
    <col min="4624" max="4624" width="9.28515625" bestFit="1" customWidth="1"/>
    <col min="4625" max="4625" width="13.5703125" customWidth="1"/>
    <col min="4865" max="4865" width="13.85546875" customWidth="1"/>
    <col min="4866" max="4866" width="38.28515625" customWidth="1"/>
    <col min="4867" max="4867" width="19.28515625" customWidth="1"/>
    <col min="4868" max="4868" width="28" customWidth="1"/>
    <col min="4869" max="4869" width="0" hidden="1" customWidth="1"/>
    <col min="4870" max="4870" width="22.42578125" customWidth="1"/>
    <col min="4871" max="4871" width="0" hidden="1" customWidth="1"/>
    <col min="4872" max="4872" width="48.85546875" customWidth="1"/>
    <col min="4875" max="4875" width="13.42578125" customWidth="1"/>
    <col min="4877" max="4877" width="9.28515625" bestFit="1" customWidth="1"/>
    <col min="4878" max="4878" width="13" customWidth="1"/>
    <col min="4880" max="4880" width="9.28515625" bestFit="1" customWidth="1"/>
    <col min="4881" max="4881" width="13.5703125" customWidth="1"/>
    <col min="5121" max="5121" width="13.85546875" customWidth="1"/>
    <col min="5122" max="5122" width="38.28515625" customWidth="1"/>
    <col min="5123" max="5123" width="19.28515625" customWidth="1"/>
    <col min="5124" max="5124" width="28" customWidth="1"/>
    <col min="5125" max="5125" width="0" hidden="1" customWidth="1"/>
    <col min="5126" max="5126" width="22.42578125" customWidth="1"/>
    <col min="5127" max="5127" width="0" hidden="1" customWidth="1"/>
    <col min="5128" max="5128" width="48.85546875" customWidth="1"/>
    <col min="5131" max="5131" width="13.42578125" customWidth="1"/>
    <col min="5133" max="5133" width="9.28515625" bestFit="1" customWidth="1"/>
    <col min="5134" max="5134" width="13" customWidth="1"/>
    <col min="5136" max="5136" width="9.28515625" bestFit="1" customWidth="1"/>
    <col min="5137" max="5137" width="13.5703125" customWidth="1"/>
    <col min="5377" max="5377" width="13.85546875" customWidth="1"/>
    <col min="5378" max="5378" width="38.28515625" customWidth="1"/>
    <col min="5379" max="5379" width="19.28515625" customWidth="1"/>
    <col min="5380" max="5380" width="28" customWidth="1"/>
    <col min="5381" max="5381" width="0" hidden="1" customWidth="1"/>
    <col min="5382" max="5382" width="22.42578125" customWidth="1"/>
    <col min="5383" max="5383" width="0" hidden="1" customWidth="1"/>
    <col min="5384" max="5384" width="48.85546875" customWidth="1"/>
    <col min="5387" max="5387" width="13.42578125" customWidth="1"/>
    <col min="5389" max="5389" width="9.28515625" bestFit="1" customWidth="1"/>
    <col min="5390" max="5390" width="13" customWidth="1"/>
    <col min="5392" max="5392" width="9.28515625" bestFit="1" customWidth="1"/>
    <col min="5393" max="5393" width="13.5703125" customWidth="1"/>
    <col min="5633" max="5633" width="13.85546875" customWidth="1"/>
    <col min="5634" max="5634" width="38.28515625" customWidth="1"/>
    <col min="5635" max="5635" width="19.28515625" customWidth="1"/>
    <col min="5636" max="5636" width="28" customWidth="1"/>
    <col min="5637" max="5637" width="0" hidden="1" customWidth="1"/>
    <col min="5638" max="5638" width="22.42578125" customWidth="1"/>
    <col min="5639" max="5639" width="0" hidden="1" customWidth="1"/>
    <col min="5640" max="5640" width="48.85546875" customWidth="1"/>
    <col min="5643" max="5643" width="13.42578125" customWidth="1"/>
    <col min="5645" max="5645" width="9.28515625" bestFit="1" customWidth="1"/>
    <col min="5646" max="5646" width="13" customWidth="1"/>
    <col min="5648" max="5648" width="9.28515625" bestFit="1" customWidth="1"/>
    <col min="5649" max="5649" width="13.5703125" customWidth="1"/>
    <col min="5889" max="5889" width="13.85546875" customWidth="1"/>
    <col min="5890" max="5890" width="38.28515625" customWidth="1"/>
    <col min="5891" max="5891" width="19.28515625" customWidth="1"/>
    <col min="5892" max="5892" width="28" customWidth="1"/>
    <col min="5893" max="5893" width="0" hidden="1" customWidth="1"/>
    <col min="5894" max="5894" width="22.42578125" customWidth="1"/>
    <col min="5895" max="5895" width="0" hidden="1" customWidth="1"/>
    <col min="5896" max="5896" width="48.85546875" customWidth="1"/>
    <col min="5899" max="5899" width="13.42578125" customWidth="1"/>
    <col min="5901" max="5901" width="9.28515625" bestFit="1" customWidth="1"/>
    <col min="5902" max="5902" width="13" customWidth="1"/>
    <col min="5904" max="5904" width="9.28515625" bestFit="1" customWidth="1"/>
    <col min="5905" max="5905" width="13.5703125" customWidth="1"/>
    <col min="6145" max="6145" width="13.85546875" customWidth="1"/>
    <col min="6146" max="6146" width="38.28515625" customWidth="1"/>
    <col min="6147" max="6147" width="19.28515625" customWidth="1"/>
    <col min="6148" max="6148" width="28" customWidth="1"/>
    <col min="6149" max="6149" width="0" hidden="1" customWidth="1"/>
    <col min="6150" max="6150" width="22.42578125" customWidth="1"/>
    <col min="6151" max="6151" width="0" hidden="1" customWidth="1"/>
    <col min="6152" max="6152" width="48.85546875" customWidth="1"/>
    <col min="6155" max="6155" width="13.42578125" customWidth="1"/>
    <col min="6157" max="6157" width="9.28515625" bestFit="1" customWidth="1"/>
    <col min="6158" max="6158" width="13" customWidth="1"/>
    <col min="6160" max="6160" width="9.28515625" bestFit="1" customWidth="1"/>
    <col min="6161" max="6161" width="13.5703125" customWidth="1"/>
    <col min="6401" max="6401" width="13.85546875" customWidth="1"/>
    <col min="6402" max="6402" width="38.28515625" customWidth="1"/>
    <col min="6403" max="6403" width="19.28515625" customWidth="1"/>
    <col min="6404" max="6404" width="28" customWidth="1"/>
    <col min="6405" max="6405" width="0" hidden="1" customWidth="1"/>
    <col min="6406" max="6406" width="22.42578125" customWidth="1"/>
    <col min="6407" max="6407" width="0" hidden="1" customWidth="1"/>
    <col min="6408" max="6408" width="48.85546875" customWidth="1"/>
    <col min="6411" max="6411" width="13.42578125" customWidth="1"/>
    <col min="6413" max="6413" width="9.28515625" bestFit="1" customWidth="1"/>
    <col min="6414" max="6414" width="13" customWidth="1"/>
    <col min="6416" max="6416" width="9.28515625" bestFit="1" customWidth="1"/>
    <col min="6417" max="6417" width="13.5703125" customWidth="1"/>
    <col min="6657" max="6657" width="13.85546875" customWidth="1"/>
    <col min="6658" max="6658" width="38.28515625" customWidth="1"/>
    <col min="6659" max="6659" width="19.28515625" customWidth="1"/>
    <col min="6660" max="6660" width="28" customWidth="1"/>
    <col min="6661" max="6661" width="0" hidden="1" customWidth="1"/>
    <col min="6662" max="6662" width="22.42578125" customWidth="1"/>
    <col min="6663" max="6663" width="0" hidden="1" customWidth="1"/>
    <col min="6664" max="6664" width="48.85546875" customWidth="1"/>
    <col min="6667" max="6667" width="13.42578125" customWidth="1"/>
    <col min="6669" max="6669" width="9.28515625" bestFit="1" customWidth="1"/>
    <col min="6670" max="6670" width="13" customWidth="1"/>
    <col min="6672" max="6672" width="9.28515625" bestFit="1" customWidth="1"/>
    <col min="6673" max="6673" width="13.5703125" customWidth="1"/>
    <col min="6913" max="6913" width="13.85546875" customWidth="1"/>
    <col min="6914" max="6914" width="38.28515625" customWidth="1"/>
    <col min="6915" max="6915" width="19.28515625" customWidth="1"/>
    <col min="6916" max="6916" width="28" customWidth="1"/>
    <col min="6917" max="6917" width="0" hidden="1" customWidth="1"/>
    <col min="6918" max="6918" width="22.42578125" customWidth="1"/>
    <col min="6919" max="6919" width="0" hidden="1" customWidth="1"/>
    <col min="6920" max="6920" width="48.85546875" customWidth="1"/>
    <col min="6923" max="6923" width="13.42578125" customWidth="1"/>
    <col min="6925" max="6925" width="9.28515625" bestFit="1" customWidth="1"/>
    <col min="6926" max="6926" width="13" customWidth="1"/>
    <col min="6928" max="6928" width="9.28515625" bestFit="1" customWidth="1"/>
    <col min="6929" max="6929" width="13.5703125" customWidth="1"/>
    <col min="7169" max="7169" width="13.85546875" customWidth="1"/>
    <col min="7170" max="7170" width="38.28515625" customWidth="1"/>
    <col min="7171" max="7171" width="19.28515625" customWidth="1"/>
    <col min="7172" max="7172" width="28" customWidth="1"/>
    <col min="7173" max="7173" width="0" hidden="1" customWidth="1"/>
    <col min="7174" max="7174" width="22.42578125" customWidth="1"/>
    <col min="7175" max="7175" width="0" hidden="1" customWidth="1"/>
    <col min="7176" max="7176" width="48.85546875" customWidth="1"/>
    <col min="7179" max="7179" width="13.42578125" customWidth="1"/>
    <col min="7181" max="7181" width="9.28515625" bestFit="1" customWidth="1"/>
    <col min="7182" max="7182" width="13" customWidth="1"/>
    <col min="7184" max="7184" width="9.28515625" bestFit="1" customWidth="1"/>
    <col min="7185" max="7185" width="13.5703125" customWidth="1"/>
    <col min="7425" max="7425" width="13.85546875" customWidth="1"/>
    <col min="7426" max="7426" width="38.28515625" customWidth="1"/>
    <col min="7427" max="7427" width="19.28515625" customWidth="1"/>
    <col min="7428" max="7428" width="28" customWidth="1"/>
    <col min="7429" max="7429" width="0" hidden="1" customWidth="1"/>
    <col min="7430" max="7430" width="22.42578125" customWidth="1"/>
    <col min="7431" max="7431" width="0" hidden="1" customWidth="1"/>
    <col min="7432" max="7432" width="48.85546875" customWidth="1"/>
    <col min="7435" max="7435" width="13.42578125" customWidth="1"/>
    <col min="7437" max="7437" width="9.28515625" bestFit="1" customWidth="1"/>
    <col min="7438" max="7438" width="13" customWidth="1"/>
    <col min="7440" max="7440" width="9.28515625" bestFit="1" customWidth="1"/>
    <col min="7441" max="7441" width="13.5703125" customWidth="1"/>
    <col min="7681" max="7681" width="13.85546875" customWidth="1"/>
    <col min="7682" max="7682" width="38.28515625" customWidth="1"/>
    <col min="7683" max="7683" width="19.28515625" customWidth="1"/>
    <col min="7684" max="7684" width="28" customWidth="1"/>
    <col min="7685" max="7685" width="0" hidden="1" customWidth="1"/>
    <col min="7686" max="7686" width="22.42578125" customWidth="1"/>
    <col min="7687" max="7687" width="0" hidden="1" customWidth="1"/>
    <col min="7688" max="7688" width="48.85546875" customWidth="1"/>
    <col min="7691" max="7691" width="13.42578125" customWidth="1"/>
    <col min="7693" max="7693" width="9.28515625" bestFit="1" customWidth="1"/>
    <col min="7694" max="7694" width="13" customWidth="1"/>
    <col min="7696" max="7696" width="9.28515625" bestFit="1" customWidth="1"/>
    <col min="7697" max="7697" width="13.5703125" customWidth="1"/>
    <col min="7937" max="7937" width="13.85546875" customWidth="1"/>
    <col min="7938" max="7938" width="38.28515625" customWidth="1"/>
    <col min="7939" max="7939" width="19.28515625" customWidth="1"/>
    <col min="7940" max="7940" width="28" customWidth="1"/>
    <col min="7941" max="7941" width="0" hidden="1" customWidth="1"/>
    <col min="7942" max="7942" width="22.42578125" customWidth="1"/>
    <col min="7943" max="7943" width="0" hidden="1" customWidth="1"/>
    <col min="7944" max="7944" width="48.85546875" customWidth="1"/>
    <col min="7947" max="7947" width="13.42578125" customWidth="1"/>
    <col min="7949" max="7949" width="9.28515625" bestFit="1" customWidth="1"/>
    <col min="7950" max="7950" width="13" customWidth="1"/>
    <col min="7952" max="7952" width="9.28515625" bestFit="1" customWidth="1"/>
    <col min="7953" max="7953" width="13.5703125" customWidth="1"/>
    <col min="8193" max="8193" width="13.85546875" customWidth="1"/>
    <col min="8194" max="8194" width="38.28515625" customWidth="1"/>
    <col min="8195" max="8195" width="19.28515625" customWidth="1"/>
    <col min="8196" max="8196" width="28" customWidth="1"/>
    <col min="8197" max="8197" width="0" hidden="1" customWidth="1"/>
    <col min="8198" max="8198" width="22.42578125" customWidth="1"/>
    <col min="8199" max="8199" width="0" hidden="1" customWidth="1"/>
    <col min="8200" max="8200" width="48.85546875" customWidth="1"/>
    <col min="8203" max="8203" width="13.42578125" customWidth="1"/>
    <col min="8205" max="8205" width="9.28515625" bestFit="1" customWidth="1"/>
    <col min="8206" max="8206" width="13" customWidth="1"/>
    <col min="8208" max="8208" width="9.28515625" bestFit="1" customWidth="1"/>
    <col min="8209" max="8209" width="13.5703125" customWidth="1"/>
    <col min="8449" max="8449" width="13.85546875" customWidth="1"/>
    <col min="8450" max="8450" width="38.28515625" customWidth="1"/>
    <col min="8451" max="8451" width="19.28515625" customWidth="1"/>
    <col min="8452" max="8452" width="28" customWidth="1"/>
    <col min="8453" max="8453" width="0" hidden="1" customWidth="1"/>
    <col min="8454" max="8454" width="22.42578125" customWidth="1"/>
    <col min="8455" max="8455" width="0" hidden="1" customWidth="1"/>
    <col min="8456" max="8456" width="48.85546875" customWidth="1"/>
    <col min="8459" max="8459" width="13.42578125" customWidth="1"/>
    <col min="8461" max="8461" width="9.28515625" bestFit="1" customWidth="1"/>
    <col min="8462" max="8462" width="13" customWidth="1"/>
    <col min="8464" max="8464" width="9.28515625" bestFit="1" customWidth="1"/>
    <col min="8465" max="8465" width="13.5703125" customWidth="1"/>
    <col min="8705" max="8705" width="13.85546875" customWidth="1"/>
    <col min="8706" max="8706" width="38.28515625" customWidth="1"/>
    <col min="8707" max="8707" width="19.28515625" customWidth="1"/>
    <col min="8708" max="8708" width="28" customWidth="1"/>
    <col min="8709" max="8709" width="0" hidden="1" customWidth="1"/>
    <col min="8710" max="8710" width="22.42578125" customWidth="1"/>
    <col min="8711" max="8711" width="0" hidden="1" customWidth="1"/>
    <col min="8712" max="8712" width="48.85546875" customWidth="1"/>
    <col min="8715" max="8715" width="13.42578125" customWidth="1"/>
    <col min="8717" max="8717" width="9.28515625" bestFit="1" customWidth="1"/>
    <col min="8718" max="8718" width="13" customWidth="1"/>
    <col min="8720" max="8720" width="9.28515625" bestFit="1" customWidth="1"/>
    <col min="8721" max="8721" width="13.5703125" customWidth="1"/>
    <col min="8961" max="8961" width="13.85546875" customWidth="1"/>
    <col min="8962" max="8962" width="38.28515625" customWidth="1"/>
    <col min="8963" max="8963" width="19.28515625" customWidth="1"/>
    <col min="8964" max="8964" width="28" customWidth="1"/>
    <col min="8965" max="8965" width="0" hidden="1" customWidth="1"/>
    <col min="8966" max="8966" width="22.42578125" customWidth="1"/>
    <col min="8967" max="8967" width="0" hidden="1" customWidth="1"/>
    <col min="8968" max="8968" width="48.85546875" customWidth="1"/>
    <col min="8971" max="8971" width="13.42578125" customWidth="1"/>
    <col min="8973" max="8973" width="9.28515625" bestFit="1" customWidth="1"/>
    <col min="8974" max="8974" width="13" customWidth="1"/>
    <col min="8976" max="8976" width="9.28515625" bestFit="1" customWidth="1"/>
    <col min="8977" max="8977" width="13.5703125" customWidth="1"/>
    <col min="9217" max="9217" width="13.85546875" customWidth="1"/>
    <col min="9218" max="9218" width="38.28515625" customWidth="1"/>
    <col min="9219" max="9219" width="19.28515625" customWidth="1"/>
    <col min="9220" max="9220" width="28" customWidth="1"/>
    <col min="9221" max="9221" width="0" hidden="1" customWidth="1"/>
    <col min="9222" max="9222" width="22.42578125" customWidth="1"/>
    <col min="9223" max="9223" width="0" hidden="1" customWidth="1"/>
    <col min="9224" max="9224" width="48.85546875" customWidth="1"/>
    <col min="9227" max="9227" width="13.42578125" customWidth="1"/>
    <col min="9229" max="9229" width="9.28515625" bestFit="1" customWidth="1"/>
    <col min="9230" max="9230" width="13" customWidth="1"/>
    <col min="9232" max="9232" width="9.28515625" bestFit="1" customWidth="1"/>
    <col min="9233" max="9233" width="13.5703125" customWidth="1"/>
    <col min="9473" max="9473" width="13.85546875" customWidth="1"/>
    <col min="9474" max="9474" width="38.28515625" customWidth="1"/>
    <col min="9475" max="9475" width="19.28515625" customWidth="1"/>
    <col min="9476" max="9476" width="28" customWidth="1"/>
    <col min="9477" max="9477" width="0" hidden="1" customWidth="1"/>
    <col min="9478" max="9478" width="22.42578125" customWidth="1"/>
    <col min="9479" max="9479" width="0" hidden="1" customWidth="1"/>
    <col min="9480" max="9480" width="48.85546875" customWidth="1"/>
    <col min="9483" max="9483" width="13.42578125" customWidth="1"/>
    <col min="9485" max="9485" width="9.28515625" bestFit="1" customWidth="1"/>
    <col min="9486" max="9486" width="13" customWidth="1"/>
    <col min="9488" max="9488" width="9.28515625" bestFit="1" customWidth="1"/>
    <col min="9489" max="9489" width="13.5703125" customWidth="1"/>
    <col min="9729" max="9729" width="13.85546875" customWidth="1"/>
    <col min="9730" max="9730" width="38.28515625" customWidth="1"/>
    <col min="9731" max="9731" width="19.28515625" customWidth="1"/>
    <col min="9732" max="9732" width="28" customWidth="1"/>
    <col min="9733" max="9733" width="0" hidden="1" customWidth="1"/>
    <col min="9734" max="9734" width="22.42578125" customWidth="1"/>
    <col min="9735" max="9735" width="0" hidden="1" customWidth="1"/>
    <col min="9736" max="9736" width="48.85546875" customWidth="1"/>
    <col min="9739" max="9739" width="13.42578125" customWidth="1"/>
    <col min="9741" max="9741" width="9.28515625" bestFit="1" customWidth="1"/>
    <col min="9742" max="9742" width="13" customWidth="1"/>
    <col min="9744" max="9744" width="9.28515625" bestFit="1" customWidth="1"/>
    <col min="9745" max="9745" width="13.5703125" customWidth="1"/>
    <col min="9985" max="9985" width="13.85546875" customWidth="1"/>
    <col min="9986" max="9986" width="38.28515625" customWidth="1"/>
    <col min="9987" max="9987" width="19.28515625" customWidth="1"/>
    <col min="9988" max="9988" width="28" customWidth="1"/>
    <col min="9989" max="9989" width="0" hidden="1" customWidth="1"/>
    <col min="9990" max="9990" width="22.42578125" customWidth="1"/>
    <col min="9991" max="9991" width="0" hidden="1" customWidth="1"/>
    <col min="9992" max="9992" width="48.85546875" customWidth="1"/>
    <col min="9995" max="9995" width="13.42578125" customWidth="1"/>
    <col min="9997" max="9997" width="9.28515625" bestFit="1" customWidth="1"/>
    <col min="9998" max="9998" width="13" customWidth="1"/>
    <col min="10000" max="10000" width="9.28515625" bestFit="1" customWidth="1"/>
    <col min="10001" max="10001" width="13.5703125" customWidth="1"/>
    <col min="10241" max="10241" width="13.85546875" customWidth="1"/>
    <col min="10242" max="10242" width="38.28515625" customWidth="1"/>
    <col min="10243" max="10243" width="19.28515625" customWidth="1"/>
    <col min="10244" max="10244" width="28" customWidth="1"/>
    <col min="10245" max="10245" width="0" hidden="1" customWidth="1"/>
    <col min="10246" max="10246" width="22.42578125" customWidth="1"/>
    <col min="10247" max="10247" width="0" hidden="1" customWidth="1"/>
    <col min="10248" max="10248" width="48.85546875" customWidth="1"/>
    <col min="10251" max="10251" width="13.42578125" customWidth="1"/>
    <col min="10253" max="10253" width="9.28515625" bestFit="1" customWidth="1"/>
    <col min="10254" max="10254" width="13" customWidth="1"/>
    <col min="10256" max="10256" width="9.28515625" bestFit="1" customWidth="1"/>
    <col min="10257" max="10257" width="13.5703125" customWidth="1"/>
    <col min="10497" max="10497" width="13.85546875" customWidth="1"/>
    <col min="10498" max="10498" width="38.28515625" customWidth="1"/>
    <col min="10499" max="10499" width="19.28515625" customWidth="1"/>
    <col min="10500" max="10500" width="28" customWidth="1"/>
    <col min="10501" max="10501" width="0" hidden="1" customWidth="1"/>
    <col min="10502" max="10502" width="22.42578125" customWidth="1"/>
    <col min="10503" max="10503" width="0" hidden="1" customWidth="1"/>
    <col min="10504" max="10504" width="48.85546875" customWidth="1"/>
    <col min="10507" max="10507" width="13.42578125" customWidth="1"/>
    <col min="10509" max="10509" width="9.28515625" bestFit="1" customWidth="1"/>
    <col min="10510" max="10510" width="13" customWidth="1"/>
    <col min="10512" max="10512" width="9.28515625" bestFit="1" customWidth="1"/>
    <col min="10513" max="10513" width="13.5703125" customWidth="1"/>
    <col min="10753" max="10753" width="13.85546875" customWidth="1"/>
    <col min="10754" max="10754" width="38.28515625" customWidth="1"/>
    <col min="10755" max="10755" width="19.28515625" customWidth="1"/>
    <col min="10756" max="10756" width="28" customWidth="1"/>
    <col min="10757" max="10757" width="0" hidden="1" customWidth="1"/>
    <col min="10758" max="10758" width="22.42578125" customWidth="1"/>
    <col min="10759" max="10759" width="0" hidden="1" customWidth="1"/>
    <col min="10760" max="10760" width="48.85546875" customWidth="1"/>
    <col min="10763" max="10763" width="13.42578125" customWidth="1"/>
    <col min="10765" max="10765" width="9.28515625" bestFit="1" customWidth="1"/>
    <col min="10766" max="10766" width="13" customWidth="1"/>
    <col min="10768" max="10768" width="9.28515625" bestFit="1" customWidth="1"/>
    <col min="10769" max="10769" width="13.5703125" customWidth="1"/>
    <col min="11009" max="11009" width="13.85546875" customWidth="1"/>
    <col min="11010" max="11010" width="38.28515625" customWidth="1"/>
    <col min="11011" max="11011" width="19.28515625" customWidth="1"/>
    <col min="11012" max="11012" width="28" customWidth="1"/>
    <col min="11013" max="11013" width="0" hidden="1" customWidth="1"/>
    <col min="11014" max="11014" width="22.42578125" customWidth="1"/>
    <col min="11015" max="11015" width="0" hidden="1" customWidth="1"/>
    <col min="11016" max="11016" width="48.85546875" customWidth="1"/>
    <col min="11019" max="11019" width="13.42578125" customWidth="1"/>
    <col min="11021" max="11021" width="9.28515625" bestFit="1" customWidth="1"/>
    <col min="11022" max="11022" width="13" customWidth="1"/>
    <col min="11024" max="11024" width="9.28515625" bestFit="1" customWidth="1"/>
    <col min="11025" max="11025" width="13.5703125" customWidth="1"/>
    <col min="11265" max="11265" width="13.85546875" customWidth="1"/>
    <col min="11266" max="11266" width="38.28515625" customWidth="1"/>
    <col min="11267" max="11267" width="19.28515625" customWidth="1"/>
    <col min="11268" max="11268" width="28" customWidth="1"/>
    <col min="11269" max="11269" width="0" hidden="1" customWidth="1"/>
    <col min="11270" max="11270" width="22.42578125" customWidth="1"/>
    <col min="11271" max="11271" width="0" hidden="1" customWidth="1"/>
    <col min="11272" max="11272" width="48.85546875" customWidth="1"/>
    <col min="11275" max="11275" width="13.42578125" customWidth="1"/>
    <col min="11277" max="11277" width="9.28515625" bestFit="1" customWidth="1"/>
    <col min="11278" max="11278" width="13" customWidth="1"/>
    <col min="11280" max="11280" width="9.28515625" bestFit="1" customWidth="1"/>
    <col min="11281" max="11281" width="13.5703125" customWidth="1"/>
    <col min="11521" max="11521" width="13.85546875" customWidth="1"/>
    <col min="11522" max="11522" width="38.28515625" customWidth="1"/>
    <col min="11523" max="11523" width="19.28515625" customWidth="1"/>
    <col min="11524" max="11524" width="28" customWidth="1"/>
    <col min="11525" max="11525" width="0" hidden="1" customWidth="1"/>
    <col min="11526" max="11526" width="22.42578125" customWidth="1"/>
    <col min="11527" max="11527" width="0" hidden="1" customWidth="1"/>
    <col min="11528" max="11528" width="48.85546875" customWidth="1"/>
    <col min="11531" max="11531" width="13.42578125" customWidth="1"/>
    <col min="11533" max="11533" width="9.28515625" bestFit="1" customWidth="1"/>
    <col min="11534" max="11534" width="13" customWidth="1"/>
    <col min="11536" max="11536" width="9.28515625" bestFit="1" customWidth="1"/>
    <col min="11537" max="11537" width="13.5703125" customWidth="1"/>
    <col min="11777" max="11777" width="13.85546875" customWidth="1"/>
    <col min="11778" max="11778" width="38.28515625" customWidth="1"/>
    <col min="11779" max="11779" width="19.28515625" customWidth="1"/>
    <col min="11780" max="11780" width="28" customWidth="1"/>
    <col min="11781" max="11781" width="0" hidden="1" customWidth="1"/>
    <col min="11782" max="11782" width="22.42578125" customWidth="1"/>
    <col min="11783" max="11783" width="0" hidden="1" customWidth="1"/>
    <col min="11784" max="11784" width="48.85546875" customWidth="1"/>
    <col min="11787" max="11787" width="13.42578125" customWidth="1"/>
    <col min="11789" max="11789" width="9.28515625" bestFit="1" customWidth="1"/>
    <col min="11790" max="11790" width="13" customWidth="1"/>
    <col min="11792" max="11792" width="9.28515625" bestFit="1" customWidth="1"/>
    <col min="11793" max="11793" width="13.5703125" customWidth="1"/>
    <col min="12033" max="12033" width="13.85546875" customWidth="1"/>
    <col min="12034" max="12034" width="38.28515625" customWidth="1"/>
    <col min="12035" max="12035" width="19.28515625" customWidth="1"/>
    <col min="12036" max="12036" width="28" customWidth="1"/>
    <col min="12037" max="12037" width="0" hidden="1" customWidth="1"/>
    <col min="12038" max="12038" width="22.42578125" customWidth="1"/>
    <col min="12039" max="12039" width="0" hidden="1" customWidth="1"/>
    <col min="12040" max="12040" width="48.85546875" customWidth="1"/>
    <col min="12043" max="12043" width="13.42578125" customWidth="1"/>
    <col min="12045" max="12045" width="9.28515625" bestFit="1" customWidth="1"/>
    <col min="12046" max="12046" width="13" customWidth="1"/>
    <col min="12048" max="12048" width="9.28515625" bestFit="1" customWidth="1"/>
    <col min="12049" max="12049" width="13.5703125" customWidth="1"/>
    <col min="12289" max="12289" width="13.85546875" customWidth="1"/>
    <col min="12290" max="12290" width="38.28515625" customWidth="1"/>
    <col min="12291" max="12291" width="19.28515625" customWidth="1"/>
    <col min="12292" max="12292" width="28" customWidth="1"/>
    <col min="12293" max="12293" width="0" hidden="1" customWidth="1"/>
    <col min="12294" max="12294" width="22.42578125" customWidth="1"/>
    <col min="12295" max="12295" width="0" hidden="1" customWidth="1"/>
    <col min="12296" max="12296" width="48.85546875" customWidth="1"/>
    <col min="12299" max="12299" width="13.42578125" customWidth="1"/>
    <col min="12301" max="12301" width="9.28515625" bestFit="1" customWidth="1"/>
    <col min="12302" max="12302" width="13" customWidth="1"/>
    <col min="12304" max="12304" width="9.28515625" bestFit="1" customWidth="1"/>
    <col min="12305" max="12305" width="13.5703125" customWidth="1"/>
    <col min="12545" max="12545" width="13.85546875" customWidth="1"/>
    <col min="12546" max="12546" width="38.28515625" customWidth="1"/>
    <col min="12547" max="12547" width="19.28515625" customWidth="1"/>
    <col min="12548" max="12548" width="28" customWidth="1"/>
    <col min="12549" max="12549" width="0" hidden="1" customWidth="1"/>
    <col min="12550" max="12550" width="22.42578125" customWidth="1"/>
    <col min="12551" max="12551" width="0" hidden="1" customWidth="1"/>
    <col min="12552" max="12552" width="48.85546875" customWidth="1"/>
    <col min="12555" max="12555" width="13.42578125" customWidth="1"/>
    <col min="12557" max="12557" width="9.28515625" bestFit="1" customWidth="1"/>
    <col min="12558" max="12558" width="13" customWidth="1"/>
    <col min="12560" max="12560" width="9.28515625" bestFit="1" customWidth="1"/>
    <col min="12561" max="12561" width="13.5703125" customWidth="1"/>
    <col min="12801" max="12801" width="13.85546875" customWidth="1"/>
    <col min="12802" max="12802" width="38.28515625" customWidth="1"/>
    <col min="12803" max="12803" width="19.28515625" customWidth="1"/>
    <col min="12804" max="12804" width="28" customWidth="1"/>
    <col min="12805" max="12805" width="0" hidden="1" customWidth="1"/>
    <col min="12806" max="12806" width="22.42578125" customWidth="1"/>
    <col min="12807" max="12807" width="0" hidden="1" customWidth="1"/>
    <col min="12808" max="12808" width="48.85546875" customWidth="1"/>
    <col min="12811" max="12811" width="13.42578125" customWidth="1"/>
    <col min="12813" max="12813" width="9.28515625" bestFit="1" customWidth="1"/>
    <col min="12814" max="12814" width="13" customWidth="1"/>
    <col min="12816" max="12816" width="9.28515625" bestFit="1" customWidth="1"/>
    <col min="12817" max="12817" width="13.5703125" customWidth="1"/>
    <col min="13057" max="13057" width="13.85546875" customWidth="1"/>
    <col min="13058" max="13058" width="38.28515625" customWidth="1"/>
    <col min="13059" max="13059" width="19.28515625" customWidth="1"/>
    <col min="13060" max="13060" width="28" customWidth="1"/>
    <col min="13061" max="13061" width="0" hidden="1" customWidth="1"/>
    <col min="13062" max="13062" width="22.42578125" customWidth="1"/>
    <col min="13063" max="13063" width="0" hidden="1" customWidth="1"/>
    <col min="13064" max="13064" width="48.85546875" customWidth="1"/>
    <col min="13067" max="13067" width="13.42578125" customWidth="1"/>
    <col min="13069" max="13069" width="9.28515625" bestFit="1" customWidth="1"/>
    <col min="13070" max="13070" width="13" customWidth="1"/>
    <col min="13072" max="13072" width="9.28515625" bestFit="1" customWidth="1"/>
    <col min="13073" max="13073" width="13.5703125" customWidth="1"/>
    <col min="13313" max="13313" width="13.85546875" customWidth="1"/>
    <col min="13314" max="13314" width="38.28515625" customWidth="1"/>
    <col min="13315" max="13315" width="19.28515625" customWidth="1"/>
    <col min="13316" max="13316" width="28" customWidth="1"/>
    <col min="13317" max="13317" width="0" hidden="1" customWidth="1"/>
    <col min="13318" max="13318" width="22.42578125" customWidth="1"/>
    <col min="13319" max="13319" width="0" hidden="1" customWidth="1"/>
    <col min="13320" max="13320" width="48.85546875" customWidth="1"/>
    <col min="13323" max="13323" width="13.42578125" customWidth="1"/>
    <col min="13325" max="13325" width="9.28515625" bestFit="1" customWidth="1"/>
    <col min="13326" max="13326" width="13" customWidth="1"/>
    <col min="13328" max="13328" width="9.28515625" bestFit="1" customWidth="1"/>
    <col min="13329" max="13329" width="13.5703125" customWidth="1"/>
    <col min="13569" max="13569" width="13.85546875" customWidth="1"/>
    <col min="13570" max="13570" width="38.28515625" customWidth="1"/>
    <col min="13571" max="13571" width="19.28515625" customWidth="1"/>
    <col min="13572" max="13572" width="28" customWidth="1"/>
    <col min="13573" max="13573" width="0" hidden="1" customWidth="1"/>
    <col min="13574" max="13574" width="22.42578125" customWidth="1"/>
    <col min="13575" max="13575" width="0" hidden="1" customWidth="1"/>
    <col min="13576" max="13576" width="48.85546875" customWidth="1"/>
    <col min="13579" max="13579" width="13.42578125" customWidth="1"/>
    <col min="13581" max="13581" width="9.28515625" bestFit="1" customWidth="1"/>
    <col min="13582" max="13582" width="13" customWidth="1"/>
    <col min="13584" max="13584" width="9.28515625" bestFit="1" customWidth="1"/>
    <col min="13585" max="13585" width="13.5703125" customWidth="1"/>
    <col min="13825" max="13825" width="13.85546875" customWidth="1"/>
    <col min="13826" max="13826" width="38.28515625" customWidth="1"/>
    <col min="13827" max="13827" width="19.28515625" customWidth="1"/>
    <col min="13828" max="13828" width="28" customWidth="1"/>
    <col min="13829" max="13829" width="0" hidden="1" customWidth="1"/>
    <col min="13830" max="13830" width="22.42578125" customWidth="1"/>
    <col min="13831" max="13831" width="0" hidden="1" customWidth="1"/>
    <col min="13832" max="13832" width="48.85546875" customWidth="1"/>
    <col min="13835" max="13835" width="13.42578125" customWidth="1"/>
    <col min="13837" max="13837" width="9.28515625" bestFit="1" customWidth="1"/>
    <col min="13838" max="13838" width="13" customWidth="1"/>
    <col min="13840" max="13840" width="9.28515625" bestFit="1" customWidth="1"/>
    <col min="13841" max="13841" width="13.5703125" customWidth="1"/>
    <col min="14081" max="14081" width="13.85546875" customWidth="1"/>
    <col min="14082" max="14082" width="38.28515625" customWidth="1"/>
    <col min="14083" max="14083" width="19.28515625" customWidth="1"/>
    <col min="14084" max="14084" width="28" customWidth="1"/>
    <col min="14085" max="14085" width="0" hidden="1" customWidth="1"/>
    <col min="14086" max="14086" width="22.42578125" customWidth="1"/>
    <col min="14087" max="14087" width="0" hidden="1" customWidth="1"/>
    <col min="14088" max="14088" width="48.85546875" customWidth="1"/>
    <col min="14091" max="14091" width="13.42578125" customWidth="1"/>
    <col min="14093" max="14093" width="9.28515625" bestFit="1" customWidth="1"/>
    <col min="14094" max="14094" width="13" customWidth="1"/>
    <col min="14096" max="14096" width="9.28515625" bestFit="1" customWidth="1"/>
    <col min="14097" max="14097" width="13.5703125" customWidth="1"/>
    <col min="14337" max="14337" width="13.85546875" customWidth="1"/>
    <col min="14338" max="14338" width="38.28515625" customWidth="1"/>
    <col min="14339" max="14339" width="19.28515625" customWidth="1"/>
    <col min="14340" max="14340" width="28" customWidth="1"/>
    <col min="14341" max="14341" width="0" hidden="1" customWidth="1"/>
    <col min="14342" max="14342" width="22.42578125" customWidth="1"/>
    <col min="14343" max="14343" width="0" hidden="1" customWidth="1"/>
    <col min="14344" max="14344" width="48.85546875" customWidth="1"/>
    <col min="14347" max="14347" width="13.42578125" customWidth="1"/>
    <col min="14349" max="14349" width="9.28515625" bestFit="1" customWidth="1"/>
    <col min="14350" max="14350" width="13" customWidth="1"/>
    <col min="14352" max="14352" width="9.28515625" bestFit="1" customWidth="1"/>
    <col min="14353" max="14353" width="13.5703125" customWidth="1"/>
    <col min="14593" max="14593" width="13.85546875" customWidth="1"/>
    <col min="14594" max="14594" width="38.28515625" customWidth="1"/>
    <col min="14595" max="14595" width="19.28515625" customWidth="1"/>
    <col min="14596" max="14596" width="28" customWidth="1"/>
    <col min="14597" max="14597" width="0" hidden="1" customWidth="1"/>
    <col min="14598" max="14598" width="22.42578125" customWidth="1"/>
    <col min="14599" max="14599" width="0" hidden="1" customWidth="1"/>
    <col min="14600" max="14600" width="48.85546875" customWidth="1"/>
    <col min="14603" max="14603" width="13.42578125" customWidth="1"/>
    <col min="14605" max="14605" width="9.28515625" bestFit="1" customWidth="1"/>
    <col min="14606" max="14606" width="13" customWidth="1"/>
    <col min="14608" max="14608" width="9.28515625" bestFit="1" customWidth="1"/>
    <col min="14609" max="14609" width="13.5703125" customWidth="1"/>
    <col min="14849" max="14849" width="13.85546875" customWidth="1"/>
    <col min="14850" max="14850" width="38.28515625" customWidth="1"/>
    <col min="14851" max="14851" width="19.28515625" customWidth="1"/>
    <col min="14852" max="14852" width="28" customWidth="1"/>
    <col min="14853" max="14853" width="0" hidden="1" customWidth="1"/>
    <col min="14854" max="14854" width="22.42578125" customWidth="1"/>
    <col min="14855" max="14855" width="0" hidden="1" customWidth="1"/>
    <col min="14856" max="14856" width="48.85546875" customWidth="1"/>
    <col min="14859" max="14859" width="13.42578125" customWidth="1"/>
    <col min="14861" max="14861" width="9.28515625" bestFit="1" customWidth="1"/>
    <col min="14862" max="14862" width="13" customWidth="1"/>
    <col min="14864" max="14864" width="9.28515625" bestFit="1" customWidth="1"/>
    <col min="14865" max="14865" width="13.5703125" customWidth="1"/>
    <col min="15105" max="15105" width="13.85546875" customWidth="1"/>
    <col min="15106" max="15106" width="38.28515625" customWidth="1"/>
    <col min="15107" max="15107" width="19.28515625" customWidth="1"/>
    <col min="15108" max="15108" width="28" customWidth="1"/>
    <col min="15109" max="15109" width="0" hidden="1" customWidth="1"/>
    <col min="15110" max="15110" width="22.42578125" customWidth="1"/>
    <col min="15111" max="15111" width="0" hidden="1" customWidth="1"/>
    <col min="15112" max="15112" width="48.85546875" customWidth="1"/>
    <col min="15115" max="15115" width="13.42578125" customWidth="1"/>
    <col min="15117" max="15117" width="9.28515625" bestFit="1" customWidth="1"/>
    <col min="15118" max="15118" width="13" customWidth="1"/>
    <col min="15120" max="15120" width="9.28515625" bestFit="1" customWidth="1"/>
    <col min="15121" max="15121" width="13.5703125" customWidth="1"/>
    <col min="15361" max="15361" width="13.85546875" customWidth="1"/>
    <col min="15362" max="15362" width="38.28515625" customWidth="1"/>
    <col min="15363" max="15363" width="19.28515625" customWidth="1"/>
    <col min="15364" max="15364" width="28" customWidth="1"/>
    <col min="15365" max="15365" width="0" hidden="1" customWidth="1"/>
    <col min="15366" max="15366" width="22.42578125" customWidth="1"/>
    <col min="15367" max="15367" width="0" hidden="1" customWidth="1"/>
    <col min="15368" max="15368" width="48.85546875" customWidth="1"/>
    <col min="15371" max="15371" width="13.42578125" customWidth="1"/>
    <col min="15373" max="15373" width="9.28515625" bestFit="1" customWidth="1"/>
    <col min="15374" max="15374" width="13" customWidth="1"/>
    <col min="15376" max="15376" width="9.28515625" bestFit="1" customWidth="1"/>
    <col min="15377" max="15377" width="13.5703125" customWidth="1"/>
    <col min="15617" max="15617" width="13.85546875" customWidth="1"/>
    <col min="15618" max="15618" width="38.28515625" customWidth="1"/>
    <col min="15619" max="15619" width="19.28515625" customWidth="1"/>
    <col min="15620" max="15620" width="28" customWidth="1"/>
    <col min="15621" max="15621" width="0" hidden="1" customWidth="1"/>
    <col min="15622" max="15622" width="22.42578125" customWidth="1"/>
    <col min="15623" max="15623" width="0" hidden="1" customWidth="1"/>
    <col min="15624" max="15624" width="48.85546875" customWidth="1"/>
    <col min="15627" max="15627" width="13.42578125" customWidth="1"/>
    <col min="15629" max="15629" width="9.28515625" bestFit="1" customWidth="1"/>
    <col min="15630" max="15630" width="13" customWidth="1"/>
    <col min="15632" max="15632" width="9.28515625" bestFit="1" customWidth="1"/>
    <col min="15633" max="15633" width="13.5703125" customWidth="1"/>
    <col min="15873" max="15873" width="13.85546875" customWidth="1"/>
    <col min="15874" max="15874" width="38.28515625" customWidth="1"/>
    <col min="15875" max="15875" width="19.28515625" customWidth="1"/>
    <col min="15876" max="15876" width="28" customWidth="1"/>
    <col min="15877" max="15877" width="0" hidden="1" customWidth="1"/>
    <col min="15878" max="15878" width="22.42578125" customWidth="1"/>
    <col min="15879" max="15879" width="0" hidden="1" customWidth="1"/>
    <col min="15880" max="15880" width="48.85546875" customWidth="1"/>
    <col min="15883" max="15883" width="13.42578125" customWidth="1"/>
    <col min="15885" max="15885" width="9.28515625" bestFit="1" customWidth="1"/>
    <col min="15886" max="15886" width="13" customWidth="1"/>
    <col min="15888" max="15888" width="9.28515625" bestFit="1" customWidth="1"/>
    <col min="15889" max="15889" width="13.5703125" customWidth="1"/>
    <col min="16129" max="16129" width="13.85546875" customWidth="1"/>
    <col min="16130" max="16130" width="38.28515625" customWidth="1"/>
    <col min="16131" max="16131" width="19.28515625" customWidth="1"/>
    <col min="16132" max="16132" width="28" customWidth="1"/>
    <col min="16133" max="16133" width="0" hidden="1" customWidth="1"/>
    <col min="16134" max="16134" width="22.42578125" customWidth="1"/>
    <col min="16135" max="16135" width="0" hidden="1" customWidth="1"/>
    <col min="16136" max="16136" width="48.85546875" customWidth="1"/>
    <col min="16139" max="16139" width="13.42578125" customWidth="1"/>
    <col min="16141" max="16141" width="9.28515625" bestFit="1" customWidth="1"/>
    <col min="16142" max="16142" width="13" customWidth="1"/>
    <col min="16144" max="16144" width="9.28515625" bestFit="1" customWidth="1"/>
    <col min="16145" max="16145" width="13.5703125" customWidth="1"/>
  </cols>
  <sheetData>
    <row r="1" spans="1:8" s="2" customFormat="1" ht="15.75">
      <c r="A1" s="1"/>
      <c r="D1" s="3"/>
      <c r="E1" s="3" t="s">
        <v>0</v>
      </c>
      <c r="F1" s="4"/>
      <c r="H1" s="4" t="s">
        <v>0</v>
      </c>
    </row>
    <row r="2" spans="1:8" s="2" customFormat="1" ht="15.75">
      <c r="A2" s="5"/>
      <c r="F2" s="6"/>
      <c r="H2" s="6"/>
    </row>
    <row r="3" spans="1:8" s="2" customFormat="1" ht="15.75">
      <c r="A3" s="97" t="s">
        <v>1</v>
      </c>
      <c r="B3" s="97"/>
      <c r="C3" s="97"/>
      <c r="D3" s="97"/>
      <c r="E3" s="97"/>
      <c r="F3" s="97"/>
      <c r="G3" s="97"/>
      <c r="H3" s="97"/>
    </row>
    <row r="4" spans="1:8" s="2" customFormat="1" ht="15.75">
      <c r="A4" s="97" t="s">
        <v>2</v>
      </c>
      <c r="B4" s="97"/>
      <c r="C4" s="97"/>
      <c r="D4" s="97"/>
      <c r="E4" s="97"/>
      <c r="F4" s="97"/>
      <c r="G4" s="97"/>
      <c r="H4" s="97"/>
    </row>
    <row r="5" spans="1:8" s="2" customFormat="1" ht="15.75">
      <c r="A5" s="97" t="s">
        <v>3</v>
      </c>
      <c r="B5" s="97"/>
      <c r="C5" s="97"/>
      <c r="D5" s="97"/>
      <c r="E5" s="97"/>
      <c r="F5" s="97"/>
      <c r="G5" s="97"/>
      <c r="H5" s="97"/>
    </row>
    <row r="6" spans="1:8" s="2" customFormat="1" ht="15.75">
      <c r="A6" s="97" t="s">
        <v>4</v>
      </c>
      <c r="B6" s="97"/>
      <c r="C6" s="97"/>
      <c r="D6" s="97"/>
      <c r="E6" s="97"/>
      <c r="F6" s="97"/>
      <c r="G6" s="97"/>
      <c r="H6" s="97"/>
    </row>
    <row r="7" spans="1:8" s="2" customFormat="1" ht="15.75">
      <c r="A7" s="5"/>
      <c r="F7" s="6"/>
      <c r="H7" s="6"/>
    </row>
    <row r="8" spans="1:8" s="2" customFormat="1" ht="21">
      <c r="A8" s="98" t="s">
        <v>5</v>
      </c>
      <c r="B8" s="98"/>
      <c r="C8" s="98"/>
      <c r="D8" s="98"/>
      <c r="E8" s="98"/>
      <c r="F8" s="98"/>
      <c r="G8" s="98"/>
      <c r="H8" s="98"/>
    </row>
    <row r="9" spans="1:8" s="2" customFormat="1" ht="13.5">
      <c r="A9" s="99" t="s">
        <v>6</v>
      </c>
      <c r="B9" s="99"/>
      <c r="C9" s="99"/>
      <c r="D9" s="99"/>
      <c r="E9" s="99"/>
      <c r="F9" s="99"/>
      <c r="G9" s="99"/>
      <c r="H9" s="99"/>
    </row>
    <row r="10" spans="1:8" s="2" customFormat="1" ht="16.5" thickBot="1">
      <c r="A10" s="5"/>
      <c r="F10" s="6"/>
      <c r="H10" s="6"/>
    </row>
    <row r="11" spans="1:8" s="2" customFormat="1" ht="15.75">
      <c r="A11" s="7" t="s">
        <v>7</v>
      </c>
      <c r="B11" s="8" t="s">
        <v>8</v>
      </c>
      <c r="C11" s="8" t="s">
        <v>9</v>
      </c>
      <c r="D11" s="89" t="s">
        <v>10</v>
      </c>
      <c r="E11" s="90"/>
      <c r="F11" s="91"/>
      <c r="G11" s="8"/>
      <c r="H11" s="187" t="s">
        <v>11</v>
      </c>
    </row>
    <row r="12" spans="1:8" s="2" customFormat="1" ht="16.5" thickBot="1">
      <c r="A12" s="9" t="s">
        <v>12</v>
      </c>
      <c r="B12" s="10" t="s">
        <v>13</v>
      </c>
      <c r="C12" s="10" t="s">
        <v>14</v>
      </c>
      <c r="D12" s="94" t="s">
        <v>15</v>
      </c>
      <c r="E12" s="95"/>
      <c r="F12" s="96"/>
      <c r="G12" s="10"/>
      <c r="H12" s="188"/>
    </row>
    <row r="13" spans="1:8" s="2" customFormat="1" ht="15.75">
      <c r="A13" s="92"/>
      <c r="B13" s="92"/>
      <c r="C13" s="92"/>
      <c r="D13" s="11" t="s">
        <v>16</v>
      </c>
      <c r="E13" s="11"/>
      <c r="F13" s="12" t="s">
        <v>17</v>
      </c>
      <c r="G13" s="11"/>
      <c r="H13" s="187"/>
    </row>
    <row r="14" spans="1:8" s="2" customFormat="1" ht="16.5" thickBot="1">
      <c r="A14" s="93"/>
      <c r="B14" s="93"/>
      <c r="C14" s="93"/>
      <c r="D14" s="10" t="s">
        <v>18</v>
      </c>
      <c r="E14" s="10"/>
      <c r="F14" s="13" t="s">
        <v>19</v>
      </c>
      <c r="G14" s="10"/>
      <c r="H14" s="188"/>
    </row>
    <row r="15" spans="1:8" s="17" customFormat="1" ht="12" thickBot="1">
      <c r="A15" s="14">
        <v>1</v>
      </c>
      <c r="B15" s="15">
        <v>2</v>
      </c>
      <c r="C15" s="15">
        <v>3</v>
      </c>
      <c r="D15" s="15">
        <v>4</v>
      </c>
      <c r="E15" s="15" t="s">
        <v>20</v>
      </c>
      <c r="F15" s="16">
        <v>5</v>
      </c>
      <c r="G15" s="15" t="s">
        <v>21</v>
      </c>
      <c r="H15" s="16" t="s">
        <v>22</v>
      </c>
    </row>
    <row r="16" spans="1:8" ht="15" customHeight="1">
      <c r="A16" s="102">
        <v>1</v>
      </c>
      <c r="B16" s="18" t="s">
        <v>23</v>
      </c>
      <c r="C16" s="102" t="s">
        <v>24</v>
      </c>
      <c r="D16" s="115" t="s">
        <v>25</v>
      </c>
      <c r="E16" s="117" t="s">
        <v>26</v>
      </c>
      <c r="F16" s="119" t="s">
        <v>25</v>
      </c>
      <c r="G16" s="117" t="s">
        <v>26</v>
      </c>
      <c r="H16" s="165"/>
    </row>
    <row r="17" spans="1:11" ht="18" customHeight="1" thickBot="1">
      <c r="A17" s="104"/>
      <c r="B17" s="19" t="s">
        <v>27</v>
      </c>
      <c r="C17" s="104"/>
      <c r="D17" s="116"/>
      <c r="E17" s="118"/>
      <c r="F17" s="120"/>
      <c r="G17" s="118"/>
      <c r="H17" s="167"/>
    </row>
    <row r="18" spans="1:11" ht="16.5" customHeight="1">
      <c r="A18" s="102">
        <v>2</v>
      </c>
      <c r="B18" s="18" t="s">
        <v>28</v>
      </c>
      <c r="C18" s="100" t="s">
        <v>29</v>
      </c>
      <c r="D18" s="106">
        <v>25367.27</v>
      </c>
      <c r="E18" s="109">
        <v>7603.8783999999996</v>
      </c>
      <c r="F18" s="112">
        <v>22355.090349999999</v>
      </c>
      <c r="G18" s="20"/>
      <c r="H18" s="189"/>
    </row>
    <row r="19" spans="1:11" ht="16.5" customHeight="1">
      <c r="A19" s="103"/>
      <c r="B19" s="18" t="s">
        <v>30</v>
      </c>
      <c r="C19" s="105"/>
      <c r="D19" s="107"/>
      <c r="E19" s="110"/>
      <c r="F19" s="113"/>
      <c r="G19" s="21"/>
      <c r="H19" s="190"/>
    </row>
    <row r="20" spans="1:11" ht="21.75" customHeight="1" thickBot="1">
      <c r="A20" s="104"/>
      <c r="B20" s="19" t="s">
        <v>27</v>
      </c>
      <c r="C20" s="101"/>
      <c r="D20" s="108"/>
      <c r="E20" s="111"/>
      <c r="F20" s="114"/>
      <c r="G20" s="21"/>
      <c r="H20" s="190"/>
    </row>
    <row r="21" spans="1:11" ht="18" customHeight="1">
      <c r="A21" s="102">
        <v>3</v>
      </c>
      <c r="B21" s="18" t="s">
        <v>31</v>
      </c>
      <c r="C21" s="100" t="s">
        <v>29</v>
      </c>
      <c r="D21" s="125">
        <v>25150.93</v>
      </c>
      <c r="E21" s="22">
        <v>7926.2084218886503</v>
      </c>
      <c r="F21" s="112">
        <v>22765.864460000001</v>
      </c>
      <c r="G21" s="22"/>
      <c r="H21" s="165"/>
    </row>
    <row r="22" spans="1:11" ht="18" customHeight="1">
      <c r="A22" s="103"/>
      <c r="B22" s="18" t="s">
        <v>32</v>
      </c>
      <c r="C22" s="105"/>
      <c r="D22" s="126"/>
      <c r="E22" s="23"/>
      <c r="F22" s="113"/>
      <c r="G22" s="23"/>
      <c r="H22" s="166"/>
    </row>
    <row r="23" spans="1:11" ht="18" customHeight="1">
      <c r="A23" s="103"/>
      <c r="B23" s="18" t="s">
        <v>33</v>
      </c>
      <c r="C23" s="105"/>
      <c r="D23" s="126"/>
      <c r="E23" s="23"/>
      <c r="F23" s="113"/>
      <c r="G23" s="23"/>
      <c r="H23" s="166"/>
    </row>
    <row r="24" spans="1:11" ht="18" customHeight="1">
      <c r="A24" s="103"/>
      <c r="B24" s="18" t="s">
        <v>34</v>
      </c>
      <c r="C24" s="105"/>
      <c r="D24" s="126"/>
      <c r="E24" s="23"/>
      <c r="F24" s="113"/>
      <c r="G24" s="23"/>
      <c r="H24" s="166"/>
    </row>
    <row r="25" spans="1:11" ht="18" customHeight="1">
      <c r="A25" s="103"/>
      <c r="B25" s="18" t="s">
        <v>35</v>
      </c>
      <c r="C25" s="105"/>
      <c r="D25" s="126"/>
      <c r="E25" s="23"/>
      <c r="F25" s="113"/>
      <c r="G25" s="23"/>
      <c r="H25" s="166"/>
    </row>
    <row r="26" spans="1:11" ht="18" customHeight="1" thickBot="1">
      <c r="A26" s="104"/>
      <c r="B26" s="19" t="s">
        <v>36</v>
      </c>
      <c r="C26" s="101"/>
      <c r="D26" s="127"/>
      <c r="E26" s="24"/>
      <c r="F26" s="114"/>
      <c r="G26" s="24"/>
      <c r="H26" s="167"/>
    </row>
    <row r="27" spans="1:11" ht="17.25" customHeight="1">
      <c r="A27" s="122" t="s">
        <v>37</v>
      </c>
      <c r="B27" s="18" t="s">
        <v>38</v>
      </c>
      <c r="C27" s="100" t="s">
        <v>29</v>
      </c>
      <c r="D27" s="131">
        <v>0</v>
      </c>
      <c r="E27" s="119">
        <v>0</v>
      </c>
      <c r="F27" s="119">
        <v>0</v>
      </c>
      <c r="G27" s="119">
        <v>0</v>
      </c>
      <c r="H27" s="165"/>
    </row>
    <row r="28" spans="1:11" ht="17.25" customHeight="1">
      <c r="A28" s="123"/>
      <c r="B28" s="18" t="s">
        <v>39</v>
      </c>
      <c r="C28" s="105"/>
      <c r="D28" s="132"/>
      <c r="E28" s="121"/>
      <c r="F28" s="121"/>
      <c r="G28" s="121"/>
      <c r="H28" s="166"/>
    </row>
    <row r="29" spans="1:11" ht="17.25" customHeight="1">
      <c r="A29" s="123"/>
      <c r="B29" s="18" t="s">
        <v>40</v>
      </c>
      <c r="C29" s="105"/>
      <c r="D29" s="132"/>
      <c r="E29" s="121"/>
      <c r="F29" s="121"/>
      <c r="G29" s="121"/>
      <c r="H29" s="166"/>
    </row>
    <row r="30" spans="1:11" ht="17.25" customHeight="1" thickBot="1">
      <c r="A30" s="124"/>
      <c r="B30" s="19" t="s">
        <v>41</v>
      </c>
      <c r="C30" s="101"/>
      <c r="D30" s="133"/>
      <c r="E30" s="120"/>
      <c r="F30" s="120"/>
      <c r="G30" s="120"/>
      <c r="H30" s="167"/>
    </row>
    <row r="31" spans="1:11" ht="18.75" customHeight="1" thickBot="1">
      <c r="A31" s="25"/>
      <c r="B31" s="19" t="s">
        <v>42</v>
      </c>
      <c r="C31" s="19" t="s">
        <v>43</v>
      </c>
      <c r="D31" s="26">
        <v>0</v>
      </c>
      <c r="E31" s="27">
        <v>0</v>
      </c>
      <c r="F31" s="28">
        <v>0</v>
      </c>
      <c r="G31" s="27">
        <v>0</v>
      </c>
      <c r="H31" s="73"/>
    </row>
    <row r="32" spans="1:11" ht="19.5" thickBot="1">
      <c r="A32" s="25"/>
      <c r="B32" s="19" t="s">
        <v>44</v>
      </c>
      <c r="C32" s="19" t="s">
        <v>45</v>
      </c>
      <c r="D32" s="26">
        <v>0</v>
      </c>
      <c r="E32" s="27">
        <v>0</v>
      </c>
      <c r="F32" s="28">
        <v>0</v>
      </c>
      <c r="G32" s="27">
        <v>0</v>
      </c>
      <c r="H32" s="73"/>
      <c r="K32" t="s">
        <v>46</v>
      </c>
    </row>
    <row r="33" spans="1:16" ht="16.5" customHeight="1">
      <c r="A33" s="122" t="s">
        <v>47</v>
      </c>
      <c r="B33" s="18" t="s">
        <v>48</v>
      </c>
      <c r="C33" s="100" t="s">
        <v>29</v>
      </c>
      <c r="D33" s="125">
        <v>635.13</v>
      </c>
      <c r="E33" s="22">
        <v>200.15851322373123</v>
      </c>
      <c r="F33" s="128">
        <v>624.70144044268341</v>
      </c>
      <c r="G33" s="29"/>
      <c r="H33" s="189"/>
      <c r="I33" t="s">
        <v>49</v>
      </c>
      <c r="J33">
        <v>661.98</v>
      </c>
      <c r="K33" s="30" t="s">
        <v>50</v>
      </c>
      <c r="L33" s="31">
        <v>388.68000000000006</v>
      </c>
      <c r="M33" s="32">
        <v>564.98157345754134</v>
      </c>
    </row>
    <row r="34" spans="1:16" ht="16.5" customHeight="1">
      <c r="A34" s="123"/>
      <c r="B34" s="18" t="s">
        <v>51</v>
      </c>
      <c r="C34" s="105"/>
      <c r="D34" s="126"/>
      <c r="E34" s="23"/>
      <c r="F34" s="129"/>
      <c r="G34" s="33"/>
      <c r="H34" s="190"/>
      <c r="I34" t="s">
        <v>52</v>
      </c>
      <c r="K34" s="30" t="s">
        <v>53</v>
      </c>
      <c r="L34" s="31">
        <v>23.28</v>
      </c>
      <c r="M34" s="32">
        <v>37.281290388363956</v>
      </c>
    </row>
    <row r="35" spans="1:16" ht="16.5" customHeight="1">
      <c r="A35" s="123"/>
      <c r="B35" s="18" t="s">
        <v>54</v>
      </c>
      <c r="C35" s="105"/>
      <c r="D35" s="126"/>
      <c r="E35" s="23"/>
      <c r="F35" s="129"/>
      <c r="G35" s="33"/>
      <c r="H35" s="190"/>
      <c r="K35" s="30" t="s">
        <v>55</v>
      </c>
      <c r="L35" s="31">
        <v>41.119</v>
      </c>
      <c r="M35" s="32">
        <v>59.719866985142055</v>
      </c>
    </row>
    <row r="36" spans="1:16" ht="16.5" customHeight="1">
      <c r="A36" s="123"/>
      <c r="B36" s="18" t="s">
        <v>56</v>
      </c>
      <c r="C36" s="105"/>
      <c r="D36" s="126"/>
      <c r="E36" s="23"/>
      <c r="F36" s="129"/>
      <c r="G36" s="33"/>
      <c r="H36" s="190"/>
      <c r="K36" s="34"/>
    </row>
    <row r="37" spans="1:16" ht="16.5" customHeight="1">
      <c r="A37" s="123"/>
      <c r="B37" s="18" t="s">
        <v>57</v>
      </c>
      <c r="C37" s="105"/>
      <c r="D37" s="126"/>
      <c r="E37" s="23"/>
      <c r="F37" s="129"/>
      <c r="G37" s="33"/>
      <c r="H37" s="190"/>
      <c r="K37" s="34"/>
    </row>
    <row r="38" spans="1:16" ht="16.5" customHeight="1">
      <c r="A38" s="123"/>
      <c r="B38" s="18" t="s">
        <v>58</v>
      </c>
      <c r="C38" s="105"/>
      <c r="D38" s="126"/>
      <c r="E38" s="23"/>
      <c r="F38" s="129"/>
      <c r="G38" s="33"/>
      <c r="H38" s="190"/>
      <c r="K38" s="34"/>
    </row>
    <row r="39" spans="1:16" ht="16.5" customHeight="1">
      <c r="A39" s="123"/>
      <c r="B39" s="18" t="s">
        <v>59</v>
      </c>
      <c r="C39" s="105"/>
      <c r="D39" s="126"/>
      <c r="E39" s="23"/>
      <c r="F39" s="129"/>
      <c r="G39" s="33"/>
      <c r="H39" s="190"/>
      <c r="K39" s="34"/>
    </row>
    <row r="40" spans="1:16" ht="16.5" customHeight="1">
      <c r="A40" s="123"/>
      <c r="B40" s="18" t="s">
        <v>60</v>
      </c>
      <c r="C40" s="105"/>
      <c r="D40" s="126"/>
      <c r="E40" s="23"/>
      <c r="F40" s="129"/>
      <c r="G40" s="33"/>
      <c r="H40" s="190"/>
      <c r="K40" s="34"/>
    </row>
    <row r="41" spans="1:16" ht="16.5" customHeight="1" thickBot="1">
      <c r="A41" s="124"/>
      <c r="B41" s="19" t="s">
        <v>61</v>
      </c>
      <c r="C41" s="101"/>
      <c r="D41" s="127"/>
      <c r="E41" s="24"/>
      <c r="F41" s="130"/>
      <c r="G41" s="25"/>
      <c r="H41" s="191"/>
      <c r="K41" s="35"/>
    </row>
    <row r="42" spans="1:16" ht="39.75" hidden="1" customHeight="1">
      <c r="A42" s="36" t="s">
        <v>62</v>
      </c>
      <c r="B42" s="19" t="s">
        <v>63</v>
      </c>
      <c r="C42" s="19"/>
      <c r="D42" s="37">
        <v>0</v>
      </c>
      <c r="E42" s="38">
        <v>0</v>
      </c>
      <c r="F42" s="28"/>
      <c r="G42" s="27"/>
      <c r="H42" s="192" t="s">
        <v>64</v>
      </c>
      <c r="K42" s="27"/>
    </row>
    <row r="43" spans="1:16" ht="16.5" customHeight="1" thickBot="1">
      <c r="A43" s="39" t="s">
        <v>65</v>
      </c>
      <c r="B43" s="19" t="s">
        <v>66</v>
      </c>
      <c r="C43" s="19" t="s">
        <v>29</v>
      </c>
      <c r="D43" s="40">
        <v>0</v>
      </c>
      <c r="E43" s="28">
        <v>0</v>
      </c>
      <c r="F43" s="28">
        <v>0</v>
      </c>
      <c r="G43" s="28">
        <v>0</v>
      </c>
      <c r="H43" s="184" t="s">
        <v>67</v>
      </c>
      <c r="K43" s="28">
        <v>0</v>
      </c>
    </row>
    <row r="44" spans="1:16" ht="16.5" customHeight="1">
      <c r="A44" s="134" t="s">
        <v>68</v>
      </c>
      <c r="B44" s="18" t="s">
        <v>69</v>
      </c>
      <c r="C44" s="41" t="s">
        <v>70</v>
      </c>
      <c r="D44" s="131">
        <v>0</v>
      </c>
      <c r="E44" s="119">
        <v>0</v>
      </c>
      <c r="F44" s="119">
        <v>0</v>
      </c>
      <c r="G44" s="119">
        <v>0</v>
      </c>
      <c r="H44" s="185"/>
      <c r="K44" s="119">
        <v>0</v>
      </c>
    </row>
    <row r="45" spans="1:16" ht="16.5" customHeight="1" thickBot="1">
      <c r="A45" s="135"/>
      <c r="B45" s="19" t="s">
        <v>71</v>
      </c>
      <c r="C45" s="25"/>
      <c r="D45" s="133"/>
      <c r="E45" s="120"/>
      <c r="F45" s="120"/>
      <c r="G45" s="120"/>
      <c r="H45" s="186"/>
      <c r="K45" s="120"/>
      <c r="P45">
        <f>E48*E46</f>
        <v>200.15851322373121</v>
      </c>
    </row>
    <row r="46" spans="1:16" ht="16.5" customHeight="1">
      <c r="A46" s="134" t="s">
        <v>72</v>
      </c>
      <c r="B46" s="18" t="s">
        <v>73</v>
      </c>
      <c r="C46" s="100" t="s">
        <v>74</v>
      </c>
      <c r="D46" s="136">
        <v>1.3925907410574507</v>
      </c>
      <c r="E46" s="119">
        <v>1.3925907410574507</v>
      </c>
      <c r="F46" s="138">
        <v>1.4534734618802818</v>
      </c>
      <c r="G46" s="138">
        <f>F46</f>
        <v>1.4534734618802818</v>
      </c>
      <c r="H46" s="165"/>
      <c r="I46" t="s">
        <v>49</v>
      </c>
      <c r="J46">
        <v>1.4610000000000001</v>
      </c>
      <c r="K46" s="138" t="e">
        <f>K33/K48</f>
        <v>#VALUE!</v>
      </c>
    </row>
    <row r="47" spans="1:16" ht="16.5" customHeight="1" thickBot="1">
      <c r="A47" s="135"/>
      <c r="B47" s="19" t="s">
        <v>75</v>
      </c>
      <c r="C47" s="101"/>
      <c r="D47" s="137"/>
      <c r="E47" s="120"/>
      <c r="F47" s="139"/>
      <c r="G47" s="139"/>
      <c r="H47" s="167"/>
      <c r="K47" s="139"/>
    </row>
    <row r="48" spans="1:16" ht="16.5" customHeight="1">
      <c r="A48" s="134" t="s">
        <v>76</v>
      </c>
      <c r="B48" s="18" t="s">
        <v>77</v>
      </c>
      <c r="C48" s="100" t="s">
        <v>78</v>
      </c>
      <c r="D48" s="145">
        <v>456.07799999999997</v>
      </c>
      <c r="E48" s="22">
        <v>143.73103836073383</v>
      </c>
      <c r="F48" s="128">
        <v>429.79900000000009</v>
      </c>
      <c r="G48" s="138">
        <f>G33/G46</f>
        <v>0</v>
      </c>
      <c r="H48" s="165"/>
      <c r="I48" t="s">
        <v>79</v>
      </c>
      <c r="J48" s="42">
        <f>F33/J46</f>
        <v>427.58483260963953</v>
      </c>
      <c r="K48" s="140">
        <v>429.79899999999998</v>
      </c>
    </row>
    <row r="49" spans="1:11" ht="16.5" customHeight="1">
      <c r="A49" s="144"/>
      <c r="B49" s="18" t="s">
        <v>80</v>
      </c>
      <c r="C49" s="105"/>
      <c r="D49" s="146"/>
      <c r="E49" s="33"/>
      <c r="F49" s="129"/>
      <c r="G49" s="148"/>
      <c r="H49" s="166"/>
      <c r="J49" s="43" t="s">
        <v>81</v>
      </c>
      <c r="K49" s="141"/>
    </row>
    <row r="50" spans="1:11" ht="16.5" thickBot="1">
      <c r="A50" s="135"/>
      <c r="B50" s="19" t="s">
        <v>82</v>
      </c>
      <c r="C50" s="101"/>
      <c r="D50" s="147"/>
      <c r="E50" s="25"/>
      <c r="F50" s="130"/>
      <c r="G50" s="139"/>
      <c r="H50" s="167"/>
      <c r="K50" s="142"/>
    </row>
    <row r="51" spans="1:11" ht="17.25" customHeight="1">
      <c r="A51" s="122" t="s">
        <v>83</v>
      </c>
      <c r="B51" s="18" t="s">
        <v>48</v>
      </c>
      <c r="C51" s="100" t="s">
        <v>29</v>
      </c>
      <c r="D51" s="115">
        <v>0</v>
      </c>
      <c r="E51" s="102">
        <v>0</v>
      </c>
      <c r="F51" s="119">
        <v>0</v>
      </c>
      <c r="G51" s="102">
        <v>0</v>
      </c>
      <c r="H51" s="165"/>
    </row>
    <row r="52" spans="1:11" ht="17.25" customHeight="1">
      <c r="A52" s="123"/>
      <c r="B52" s="18" t="s">
        <v>84</v>
      </c>
      <c r="C52" s="105"/>
      <c r="D52" s="143"/>
      <c r="E52" s="103"/>
      <c r="F52" s="121"/>
      <c r="G52" s="103"/>
      <c r="H52" s="166"/>
    </row>
    <row r="53" spans="1:11" ht="17.25" customHeight="1">
      <c r="A53" s="123"/>
      <c r="B53" s="18" t="s">
        <v>85</v>
      </c>
      <c r="C53" s="105"/>
      <c r="D53" s="143"/>
      <c r="E53" s="103"/>
      <c r="F53" s="121"/>
      <c r="G53" s="103"/>
      <c r="H53" s="166"/>
    </row>
    <row r="54" spans="1:11" ht="17.25" customHeight="1">
      <c r="A54" s="123"/>
      <c r="B54" s="18" t="s">
        <v>60</v>
      </c>
      <c r="C54" s="105"/>
      <c r="D54" s="143"/>
      <c r="E54" s="103"/>
      <c r="F54" s="121"/>
      <c r="G54" s="103"/>
      <c r="H54" s="166"/>
    </row>
    <row r="55" spans="1:11" ht="17.25" customHeight="1" thickBot="1">
      <c r="A55" s="124"/>
      <c r="B55" s="19" t="s">
        <v>86</v>
      </c>
      <c r="C55" s="101"/>
      <c r="D55" s="116"/>
      <c r="E55" s="104"/>
      <c r="F55" s="120"/>
      <c r="G55" s="104"/>
      <c r="H55" s="167"/>
    </row>
    <row r="56" spans="1:11" ht="17.25" customHeight="1">
      <c r="A56" s="122" t="s">
        <v>87</v>
      </c>
      <c r="B56" s="18" t="s">
        <v>38</v>
      </c>
      <c r="C56" s="100" t="s">
        <v>29</v>
      </c>
      <c r="D56" s="125">
        <v>4879.97</v>
      </c>
      <c r="E56" s="22">
        <v>1537.9017520451116</v>
      </c>
      <c r="F56" s="112">
        <v>4662.3710000000001</v>
      </c>
      <c r="G56" s="22">
        <f>F56/(F56+F104)*705.249</f>
        <v>652.53994817973887</v>
      </c>
      <c r="H56" s="165"/>
    </row>
    <row r="57" spans="1:11" ht="17.25" customHeight="1">
      <c r="A57" s="123"/>
      <c r="B57" s="18" t="s">
        <v>88</v>
      </c>
      <c r="C57" s="105"/>
      <c r="D57" s="126"/>
      <c r="E57" s="23"/>
      <c r="F57" s="113"/>
      <c r="G57" s="23"/>
      <c r="H57" s="166"/>
    </row>
    <row r="58" spans="1:11" ht="17.25" customHeight="1">
      <c r="A58" s="123"/>
      <c r="B58" s="18" t="s">
        <v>89</v>
      </c>
      <c r="C58" s="105"/>
      <c r="D58" s="126"/>
      <c r="E58" s="23"/>
      <c r="F58" s="113"/>
      <c r="G58" s="23"/>
      <c r="H58" s="166"/>
    </row>
    <row r="59" spans="1:11" ht="16.5" customHeight="1" thickBot="1">
      <c r="A59" s="124"/>
      <c r="B59" s="19" t="s">
        <v>90</v>
      </c>
      <c r="C59" s="101"/>
      <c r="D59" s="127"/>
      <c r="E59" s="24"/>
      <c r="F59" s="114"/>
      <c r="G59" s="24"/>
      <c r="H59" s="167"/>
    </row>
    <row r="60" spans="1:11" ht="15.75" customHeight="1">
      <c r="A60" s="134" t="s">
        <v>91</v>
      </c>
      <c r="B60" s="18" t="s">
        <v>92</v>
      </c>
      <c r="C60" s="100" t="s">
        <v>93</v>
      </c>
      <c r="D60" s="131">
        <v>18</v>
      </c>
      <c r="E60" s="44">
        <v>5.6726233023588275</v>
      </c>
      <c r="F60" s="149">
        <v>18</v>
      </c>
      <c r="G60" s="45">
        <f>F60/F152*G152</f>
        <v>5.033115546406516</v>
      </c>
      <c r="H60" s="165"/>
    </row>
    <row r="61" spans="1:11" ht="15.75" customHeight="1">
      <c r="A61" s="144"/>
      <c r="B61" s="18" t="s">
        <v>94</v>
      </c>
      <c r="C61" s="105"/>
      <c r="D61" s="132"/>
      <c r="E61" s="33"/>
      <c r="F61" s="150"/>
      <c r="G61" s="33"/>
      <c r="H61" s="166"/>
    </row>
    <row r="62" spans="1:11" ht="15.75" customHeight="1">
      <c r="A62" s="144"/>
      <c r="B62" s="18" t="s">
        <v>95</v>
      </c>
      <c r="C62" s="105"/>
      <c r="D62" s="132"/>
      <c r="E62" s="33"/>
      <c r="F62" s="150"/>
      <c r="G62" s="33"/>
      <c r="H62" s="166"/>
    </row>
    <row r="63" spans="1:11" ht="15.75" customHeight="1">
      <c r="A63" s="144"/>
      <c r="B63" s="18" t="s">
        <v>89</v>
      </c>
      <c r="C63" s="105"/>
      <c r="D63" s="132"/>
      <c r="E63" s="33"/>
      <c r="F63" s="150"/>
      <c r="G63" s="33"/>
      <c r="H63" s="166"/>
    </row>
    <row r="64" spans="1:11" ht="15.75" customHeight="1" thickBot="1">
      <c r="A64" s="135"/>
      <c r="B64" s="19" t="s">
        <v>90</v>
      </c>
      <c r="C64" s="101"/>
      <c r="D64" s="133"/>
      <c r="E64" s="25"/>
      <c r="F64" s="151"/>
      <c r="G64" s="25"/>
      <c r="H64" s="167"/>
    </row>
    <row r="65" spans="1:8" ht="17.25" customHeight="1">
      <c r="A65" s="122" t="s">
        <v>96</v>
      </c>
      <c r="B65" s="18" t="s">
        <v>97</v>
      </c>
      <c r="C65" s="100" t="s">
        <v>29</v>
      </c>
      <c r="D65" s="125">
        <v>1670.06</v>
      </c>
      <c r="E65" s="22">
        <v>526.31229290763247</v>
      </c>
      <c r="F65" s="112">
        <v>1400.7761483876568</v>
      </c>
      <c r="G65" s="22">
        <f>185.175/(G56+G104)*G56</f>
        <v>185.17500000000001</v>
      </c>
      <c r="H65" s="184"/>
    </row>
    <row r="66" spans="1:8" ht="17.25" customHeight="1">
      <c r="A66" s="123"/>
      <c r="B66" s="18" t="s">
        <v>98</v>
      </c>
      <c r="C66" s="105"/>
      <c r="D66" s="126"/>
      <c r="E66" s="23"/>
      <c r="F66" s="113"/>
      <c r="G66" s="23"/>
      <c r="H66" s="185"/>
    </row>
    <row r="67" spans="1:8" ht="17.25" customHeight="1">
      <c r="A67" s="123"/>
      <c r="B67" s="18" t="s">
        <v>95</v>
      </c>
      <c r="C67" s="105"/>
      <c r="D67" s="126"/>
      <c r="E67" s="23"/>
      <c r="F67" s="113"/>
      <c r="G67" s="23"/>
      <c r="H67" s="185"/>
    </row>
    <row r="68" spans="1:8" ht="17.25" customHeight="1">
      <c r="A68" s="123"/>
      <c r="B68" s="18" t="s">
        <v>89</v>
      </c>
      <c r="C68" s="105"/>
      <c r="D68" s="126"/>
      <c r="E68" s="23"/>
      <c r="F68" s="113"/>
      <c r="G68" s="23"/>
      <c r="H68" s="185"/>
    </row>
    <row r="69" spans="1:8" ht="31.5" customHeight="1" thickBot="1">
      <c r="A69" s="124"/>
      <c r="B69" s="19" t="s">
        <v>90</v>
      </c>
      <c r="C69" s="101"/>
      <c r="D69" s="127"/>
      <c r="E69" s="24"/>
      <c r="F69" s="114"/>
      <c r="G69" s="24"/>
      <c r="H69" s="186"/>
    </row>
    <row r="70" spans="1:8" ht="18" customHeight="1">
      <c r="A70" s="122" t="s">
        <v>99</v>
      </c>
      <c r="B70" s="18" t="s">
        <v>48</v>
      </c>
      <c r="C70" s="100" t="s">
        <v>29</v>
      </c>
      <c r="D70" s="125">
        <v>2875.88</v>
      </c>
      <c r="E70" s="22">
        <v>906.32132793265032</v>
      </c>
      <c r="F70" s="112">
        <v>2164.3330299999998</v>
      </c>
      <c r="G70" s="20"/>
      <c r="H70" s="184" t="s">
        <v>100</v>
      </c>
    </row>
    <row r="71" spans="1:8" ht="18" customHeight="1">
      <c r="A71" s="123"/>
      <c r="B71" s="18" t="s">
        <v>101</v>
      </c>
      <c r="C71" s="105"/>
      <c r="D71" s="126"/>
      <c r="E71" s="23"/>
      <c r="F71" s="113"/>
      <c r="G71" s="21"/>
      <c r="H71" s="185"/>
    </row>
    <row r="72" spans="1:8" ht="18" customHeight="1">
      <c r="A72" s="123"/>
      <c r="B72" s="18" t="s">
        <v>102</v>
      </c>
      <c r="C72" s="105"/>
      <c r="D72" s="126"/>
      <c r="E72" s="23"/>
      <c r="F72" s="113"/>
      <c r="G72" s="21"/>
      <c r="H72" s="46"/>
    </row>
    <row r="73" spans="1:8" ht="20.25" customHeight="1" thickBot="1">
      <c r="A73" s="124"/>
      <c r="B73" s="19" t="s">
        <v>103</v>
      </c>
      <c r="C73" s="101"/>
      <c r="D73" s="127"/>
      <c r="E73" s="24"/>
      <c r="F73" s="114"/>
      <c r="G73" s="47"/>
      <c r="H73" s="48"/>
    </row>
    <row r="74" spans="1:8" ht="18" customHeight="1">
      <c r="A74" s="122" t="s">
        <v>104</v>
      </c>
      <c r="B74" s="18" t="s">
        <v>105</v>
      </c>
      <c r="C74" s="100" t="s">
        <v>29</v>
      </c>
      <c r="D74" s="115">
        <v>0</v>
      </c>
      <c r="E74" s="29">
        <v>0</v>
      </c>
      <c r="F74" s="152">
        <v>0</v>
      </c>
      <c r="G74" s="29">
        <v>0</v>
      </c>
      <c r="H74" s="165"/>
    </row>
    <row r="75" spans="1:8" ht="18" customHeight="1">
      <c r="A75" s="123"/>
      <c r="B75" s="18" t="s">
        <v>106</v>
      </c>
      <c r="C75" s="105"/>
      <c r="D75" s="143"/>
      <c r="E75" s="33"/>
      <c r="F75" s="121"/>
      <c r="G75" s="33"/>
      <c r="H75" s="166"/>
    </row>
    <row r="76" spans="1:8" ht="18" customHeight="1">
      <c r="A76" s="123"/>
      <c r="B76" s="18" t="s">
        <v>107</v>
      </c>
      <c r="C76" s="105"/>
      <c r="D76" s="143"/>
      <c r="E76" s="33"/>
      <c r="F76" s="121"/>
      <c r="G76" s="33"/>
      <c r="H76" s="166"/>
    </row>
    <row r="77" spans="1:8" ht="18" customHeight="1">
      <c r="A77" s="123"/>
      <c r="B77" s="18" t="s">
        <v>60</v>
      </c>
      <c r="C77" s="105"/>
      <c r="D77" s="143"/>
      <c r="E77" s="33"/>
      <c r="F77" s="121"/>
      <c r="G77" s="33"/>
      <c r="H77" s="166"/>
    </row>
    <row r="78" spans="1:8" ht="18" customHeight="1" thickBot="1">
      <c r="A78" s="124"/>
      <c r="B78" s="19" t="s">
        <v>86</v>
      </c>
      <c r="C78" s="101"/>
      <c r="D78" s="116"/>
      <c r="E78" s="25"/>
      <c r="F78" s="120"/>
      <c r="G78" s="49"/>
      <c r="H78" s="167"/>
    </row>
    <row r="79" spans="1:8" ht="17.25" customHeight="1">
      <c r="A79" s="122" t="s">
        <v>108</v>
      </c>
      <c r="B79" s="18" t="s">
        <v>109</v>
      </c>
      <c r="C79" s="100" t="s">
        <v>29</v>
      </c>
      <c r="D79" s="125">
        <v>1022.58</v>
      </c>
      <c r="E79" s="22">
        <v>322.261729807005</v>
      </c>
      <c r="F79" s="112">
        <v>1654.9187348750932</v>
      </c>
      <c r="G79" s="20"/>
      <c r="H79" s="193" t="s">
        <v>110</v>
      </c>
    </row>
    <row r="80" spans="1:8" ht="17.25" customHeight="1">
      <c r="A80" s="123"/>
      <c r="B80" s="18" t="s">
        <v>111</v>
      </c>
      <c r="C80" s="105"/>
      <c r="D80" s="126"/>
      <c r="E80" s="23"/>
      <c r="F80" s="121"/>
      <c r="G80" s="50"/>
      <c r="H80" s="194"/>
    </row>
    <row r="81" spans="1:17" ht="14.25" customHeight="1" thickBot="1">
      <c r="A81" s="124"/>
      <c r="B81" s="19" t="s">
        <v>112</v>
      </c>
      <c r="C81" s="101"/>
      <c r="D81" s="127"/>
      <c r="E81" s="24"/>
      <c r="F81" s="120"/>
      <c r="G81" s="49"/>
      <c r="H81" s="195"/>
    </row>
    <row r="82" spans="1:17" ht="18.75" customHeight="1">
      <c r="A82" s="134" t="s">
        <v>113</v>
      </c>
      <c r="B82" s="18" t="s">
        <v>38</v>
      </c>
      <c r="C82" s="100" t="s">
        <v>29</v>
      </c>
      <c r="D82" s="115">
        <v>519.16999999999996</v>
      </c>
      <c r="E82" s="102">
        <v>0</v>
      </c>
      <c r="F82" s="152">
        <v>376.60399999999998</v>
      </c>
      <c r="G82" s="51"/>
      <c r="H82" s="165"/>
    </row>
    <row r="83" spans="1:17" ht="18.75" customHeight="1">
      <c r="A83" s="144"/>
      <c r="B83" s="18" t="s">
        <v>114</v>
      </c>
      <c r="C83" s="105"/>
      <c r="D83" s="143"/>
      <c r="E83" s="103"/>
      <c r="F83" s="121"/>
      <c r="G83" s="50"/>
      <c r="H83" s="166"/>
    </row>
    <row r="84" spans="1:17" ht="18.75" customHeight="1" thickBot="1">
      <c r="A84" s="135"/>
      <c r="B84" s="19" t="s">
        <v>90</v>
      </c>
      <c r="C84" s="101"/>
      <c r="D84" s="116"/>
      <c r="E84" s="104"/>
      <c r="F84" s="120"/>
      <c r="G84" s="49"/>
      <c r="H84" s="167"/>
    </row>
    <row r="85" spans="1:17" ht="17.25" customHeight="1">
      <c r="A85" s="134" t="s">
        <v>115</v>
      </c>
      <c r="B85" s="18" t="s">
        <v>97</v>
      </c>
      <c r="C85" s="100" t="s">
        <v>29</v>
      </c>
      <c r="D85" s="115">
        <v>183.27</v>
      </c>
      <c r="E85" s="102">
        <v>0</v>
      </c>
      <c r="F85" s="152">
        <v>113.14798856362677</v>
      </c>
      <c r="G85" s="51">
        <f>F85/F$163*G$163</f>
        <v>31.767290675950662</v>
      </c>
      <c r="H85" s="165"/>
    </row>
    <row r="86" spans="1:17" ht="17.25" customHeight="1">
      <c r="A86" s="144"/>
      <c r="B86" s="18" t="s">
        <v>98</v>
      </c>
      <c r="C86" s="105"/>
      <c r="D86" s="143"/>
      <c r="E86" s="103"/>
      <c r="F86" s="121"/>
      <c r="G86" s="50"/>
      <c r="H86" s="166"/>
    </row>
    <row r="87" spans="1:17" ht="17.25" customHeight="1" thickBot="1">
      <c r="A87" s="135"/>
      <c r="B87" s="19" t="s">
        <v>116</v>
      </c>
      <c r="C87" s="101"/>
      <c r="D87" s="116"/>
      <c r="E87" s="104"/>
      <c r="F87" s="120"/>
      <c r="G87" s="49"/>
      <c r="H87" s="167"/>
    </row>
    <row r="88" spans="1:17" ht="15.75" customHeight="1">
      <c r="A88" s="122" t="s">
        <v>117</v>
      </c>
      <c r="B88" s="18" t="s">
        <v>118</v>
      </c>
      <c r="C88" s="100" t="s">
        <v>29</v>
      </c>
      <c r="D88" s="125">
        <v>4759.54</v>
      </c>
      <c r="E88" s="22">
        <v>1499.9487506949408</v>
      </c>
      <c r="F88" s="112">
        <v>4754.7523148750934</v>
      </c>
      <c r="G88" s="20"/>
      <c r="H88" s="196"/>
    </row>
    <row r="89" spans="1:17" ht="15.75" customHeight="1">
      <c r="A89" s="123"/>
      <c r="B89" s="18" t="s">
        <v>119</v>
      </c>
      <c r="C89" s="105"/>
      <c r="D89" s="126"/>
      <c r="E89" s="23"/>
      <c r="F89" s="121"/>
      <c r="G89" s="50"/>
      <c r="H89" s="197"/>
    </row>
    <row r="90" spans="1:17" ht="15.75" customHeight="1">
      <c r="A90" s="123"/>
      <c r="B90" s="18" t="s">
        <v>120</v>
      </c>
      <c r="C90" s="105"/>
      <c r="D90" s="126"/>
      <c r="E90" s="23"/>
      <c r="F90" s="121"/>
      <c r="G90" s="50"/>
      <c r="H90" s="197"/>
    </row>
    <row r="91" spans="1:17" ht="17.25" customHeight="1" thickBot="1">
      <c r="A91" s="124"/>
      <c r="B91" s="19" t="s">
        <v>121</v>
      </c>
      <c r="C91" s="101"/>
      <c r="D91" s="127"/>
      <c r="E91" s="24"/>
      <c r="F91" s="120"/>
      <c r="G91" s="49"/>
      <c r="H91" s="198"/>
      <c r="P91" t="s">
        <v>122</v>
      </c>
    </row>
    <row r="92" spans="1:17" ht="16.5" customHeight="1">
      <c r="A92" s="134" t="s">
        <v>123</v>
      </c>
      <c r="B92" s="18" t="s">
        <v>38</v>
      </c>
      <c r="C92" s="100" t="s">
        <v>29</v>
      </c>
      <c r="D92" s="106">
        <v>2436.77</v>
      </c>
      <c r="E92" s="20"/>
      <c r="F92" s="138">
        <v>1947.7298810397901</v>
      </c>
      <c r="G92" s="52">
        <f>F92/F$163*G$163</f>
        <v>546.84225565735096</v>
      </c>
      <c r="H92" s="165"/>
      <c r="K92" s="153" t="s">
        <v>124</v>
      </c>
      <c r="L92" s="53" t="s">
        <v>125</v>
      </c>
      <c r="M92" s="53">
        <f>1965760.51/308355912</f>
        <v>6.3749726647044144E-3</v>
      </c>
      <c r="N92" s="54">
        <f>M92*154321105</f>
        <v>983792.82596197969</v>
      </c>
      <c r="P92" s="53">
        <f>1965760.51/433366.43</f>
        <v>4.5360239601392296</v>
      </c>
      <c r="Q92" s="54">
        <f>P92*154321105</f>
        <v>700004229.83516192</v>
      </c>
    </row>
    <row r="93" spans="1:17" ht="16.5" thickBot="1">
      <c r="A93" s="135"/>
      <c r="B93" s="19" t="s">
        <v>126</v>
      </c>
      <c r="C93" s="101"/>
      <c r="D93" s="108"/>
      <c r="E93" s="47"/>
      <c r="F93" s="154"/>
      <c r="G93" s="55"/>
      <c r="H93" s="167"/>
      <c r="K93" s="153"/>
      <c r="L93" s="53" t="s">
        <v>127</v>
      </c>
      <c r="M93" s="53">
        <f>(1837742.06-669158)/35370535</f>
        <v>3.3038348444545722E-2</v>
      </c>
      <c r="N93" s="54">
        <f>M93*17698789.68</f>
        <v>584738.78049456992</v>
      </c>
      <c r="P93" s="53">
        <f>(1837742.06-669158)/35370535</f>
        <v>3.3038348444545722E-2</v>
      </c>
      <c r="Q93" s="54">
        <f>P93*17698789.68</f>
        <v>584738.78049456992</v>
      </c>
    </row>
    <row r="94" spans="1:17" ht="14.25" customHeight="1">
      <c r="A94" s="134" t="s">
        <v>128</v>
      </c>
      <c r="B94" s="18" t="s">
        <v>97</v>
      </c>
      <c r="C94" s="100" t="s">
        <v>29</v>
      </c>
      <c r="D94" s="131">
        <v>860.18</v>
      </c>
      <c r="E94" s="56"/>
      <c r="F94" s="138">
        <v>422.4825808207346</v>
      </c>
      <c r="G94" s="52">
        <f>F94/F$163*G$163</f>
        <v>118.61569189902974</v>
      </c>
      <c r="H94" s="165"/>
      <c r="K94" s="153" t="s">
        <v>129</v>
      </c>
      <c r="L94" s="53" t="s">
        <v>125</v>
      </c>
      <c r="M94" s="53">
        <f>1965760.51/308355912</f>
        <v>6.3749726647044144E-3</v>
      </c>
      <c r="N94" s="54">
        <f>M94*25694757</f>
        <v>163803.37350122241</v>
      </c>
      <c r="P94" s="53">
        <f>1965760.51/308355912</f>
        <v>6.3749726647044144E-3</v>
      </c>
      <c r="Q94" s="54">
        <f>P94*25694757</f>
        <v>163803.37350122241</v>
      </c>
    </row>
    <row r="95" spans="1:17" ht="19.5" customHeight="1" thickBot="1">
      <c r="A95" s="135"/>
      <c r="B95" s="19" t="s">
        <v>98</v>
      </c>
      <c r="C95" s="101"/>
      <c r="D95" s="133"/>
      <c r="E95" s="49"/>
      <c r="F95" s="154"/>
      <c r="G95" s="55"/>
      <c r="H95" s="167"/>
      <c r="K95" s="153"/>
      <c r="L95" s="53" t="s">
        <v>127</v>
      </c>
      <c r="M95" s="53">
        <f>(1837742.06-669158)/35370535</f>
        <v>3.3038348444545722E-2</v>
      </c>
      <c r="N95" s="54">
        <f>M95*3668228</f>
        <v>121192.19483803907</v>
      </c>
      <c r="P95" s="53">
        <f>(1837742.06-669158)/35370535</f>
        <v>3.3038348444545722E-2</v>
      </c>
      <c r="Q95" s="54">
        <f>P95*3668228</f>
        <v>121192.19483803907</v>
      </c>
    </row>
    <row r="96" spans="1:17" ht="15.75" customHeight="1">
      <c r="A96" s="122" t="s">
        <v>130</v>
      </c>
      <c r="B96" s="18" t="s">
        <v>131</v>
      </c>
      <c r="C96" s="100" t="s">
        <v>29</v>
      </c>
      <c r="D96" s="106">
        <v>9311.2000000000007</v>
      </c>
      <c r="E96" s="112">
        <v>2854.3600476530855</v>
      </c>
      <c r="F96" s="106">
        <v>5280.7489385636281</v>
      </c>
      <c r="G96" s="112"/>
      <c r="H96" s="165"/>
    </row>
    <row r="97" spans="1:9" ht="15.75" customHeight="1">
      <c r="A97" s="123"/>
      <c r="B97" s="18" t="s">
        <v>132</v>
      </c>
      <c r="C97" s="105"/>
      <c r="D97" s="107"/>
      <c r="E97" s="113"/>
      <c r="F97" s="107"/>
      <c r="G97" s="113"/>
      <c r="H97" s="166"/>
    </row>
    <row r="98" spans="1:9" ht="15.75" customHeight="1">
      <c r="A98" s="123"/>
      <c r="B98" s="18" t="s">
        <v>133</v>
      </c>
      <c r="C98" s="105"/>
      <c r="D98" s="107"/>
      <c r="E98" s="113"/>
      <c r="F98" s="107"/>
      <c r="G98" s="113"/>
      <c r="H98" s="166"/>
    </row>
    <row r="99" spans="1:9" ht="15.75" customHeight="1" thickBot="1">
      <c r="A99" s="124"/>
      <c r="B99" s="19" t="s">
        <v>36</v>
      </c>
      <c r="C99" s="101"/>
      <c r="D99" s="108"/>
      <c r="E99" s="114"/>
      <c r="F99" s="108"/>
      <c r="G99" s="114"/>
      <c r="H99" s="167"/>
    </row>
    <row r="100" spans="1:9" ht="18" customHeight="1">
      <c r="A100" s="134" t="s">
        <v>134</v>
      </c>
      <c r="B100" s="18" t="s">
        <v>135</v>
      </c>
      <c r="C100" s="100" t="s">
        <v>29</v>
      </c>
      <c r="D100" s="106">
        <v>4264.87</v>
      </c>
      <c r="E100" s="22">
        <v>1344.0556079739497</v>
      </c>
      <c r="F100" s="119">
        <v>0</v>
      </c>
      <c r="G100" s="119">
        <v>0</v>
      </c>
      <c r="H100" s="165" t="s">
        <v>136</v>
      </c>
      <c r="I100" s="42"/>
    </row>
    <row r="101" spans="1:9" ht="84" customHeight="1" thickBot="1">
      <c r="A101" s="135"/>
      <c r="B101" s="19" t="s">
        <v>137</v>
      </c>
      <c r="C101" s="101"/>
      <c r="D101" s="108"/>
      <c r="E101" s="47"/>
      <c r="F101" s="120"/>
      <c r="G101" s="120"/>
      <c r="H101" s="167"/>
    </row>
    <row r="102" spans="1:9" ht="15" customHeight="1">
      <c r="A102" s="134" t="s">
        <v>138</v>
      </c>
      <c r="B102" s="18" t="s">
        <v>139</v>
      </c>
      <c r="C102" s="100" t="s">
        <v>29</v>
      </c>
      <c r="D102" s="106">
        <v>3217.47</v>
      </c>
      <c r="E102" s="22">
        <v>1013.9719609244697</v>
      </c>
      <c r="F102" s="112">
        <v>4335.1214900000004</v>
      </c>
      <c r="G102" s="20"/>
      <c r="H102" s="193" t="s">
        <v>140</v>
      </c>
      <c r="I102" s="57"/>
    </row>
    <row r="103" spans="1:9" ht="48.75" customHeight="1" thickBot="1">
      <c r="A103" s="135"/>
      <c r="B103" s="19" t="s">
        <v>137</v>
      </c>
      <c r="C103" s="101"/>
      <c r="D103" s="107"/>
      <c r="E103" s="25"/>
      <c r="F103" s="120"/>
      <c r="G103" s="25"/>
      <c r="H103" s="195"/>
    </row>
    <row r="104" spans="1:9" ht="15" customHeight="1">
      <c r="A104" s="134" t="s">
        <v>141</v>
      </c>
      <c r="B104" s="18" t="s">
        <v>142</v>
      </c>
      <c r="C104" s="100" t="s">
        <v>29</v>
      </c>
      <c r="D104" s="131">
        <v>1164.03</v>
      </c>
      <c r="E104" s="22">
        <v>366.83909459137482</v>
      </c>
      <c r="F104" s="152">
        <v>376.60399999999998</v>
      </c>
      <c r="G104" s="29"/>
      <c r="H104" s="165" t="s">
        <v>143</v>
      </c>
    </row>
    <row r="105" spans="1:9" ht="15" customHeight="1" thickBot="1">
      <c r="A105" s="135"/>
      <c r="B105" s="19" t="s">
        <v>144</v>
      </c>
      <c r="C105" s="101"/>
      <c r="D105" s="133"/>
      <c r="E105" s="25"/>
      <c r="F105" s="120"/>
      <c r="G105" s="25"/>
      <c r="H105" s="167"/>
    </row>
    <row r="106" spans="1:9" ht="15" customHeight="1">
      <c r="A106" s="134" t="s">
        <v>145</v>
      </c>
      <c r="B106" s="18" t="s">
        <v>97</v>
      </c>
      <c r="C106" s="100" t="s">
        <v>29</v>
      </c>
      <c r="D106" s="106">
        <v>410.9</v>
      </c>
      <c r="E106" s="22">
        <v>129.49338416329124</v>
      </c>
      <c r="F106" s="152">
        <v>113.14798856362677</v>
      </c>
      <c r="G106" s="51">
        <f>185.175-G65</f>
        <v>0</v>
      </c>
      <c r="H106" s="165" t="s">
        <v>146</v>
      </c>
    </row>
    <row r="107" spans="1:9" ht="15" customHeight="1">
      <c r="A107" s="144"/>
      <c r="B107" s="18" t="s">
        <v>147</v>
      </c>
      <c r="C107" s="105"/>
      <c r="D107" s="107"/>
      <c r="E107" s="23"/>
      <c r="F107" s="121"/>
      <c r="G107" s="50"/>
      <c r="H107" s="166"/>
    </row>
    <row r="108" spans="1:9" ht="15" customHeight="1">
      <c r="A108" s="144"/>
      <c r="B108" s="18" t="s">
        <v>148</v>
      </c>
      <c r="C108" s="105"/>
      <c r="D108" s="107"/>
      <c r="E108" s="23"/>
      <c r="F108" s="121"/>
      <c r="G108" s="50"/>
      <c r="H108" s="166"/>
    </row>
    <row r="109" spans="1:9" ht="15" customHeight="1" thickBot="1">
      <c r="A109" s="135"/>
      <c r="B109" s="19" t="s">
        <v>144</v>
      </c>
      <c r="C109" s="101"/>
      <c r="D109" s="108"/>
      <c r="E109" s="24"/>
      <c r="F109" s="120"/>
      <c r="G109" s="49"/>
      <c r="H109" s="167"/>
    </row>
    <row r="110" spans="1:9" ht="15" customHeight="1">
      <c r="A110" s="122" t="s">
        <v>149</v>
      </c>
      <c r="B110" s="18" t="s">
        <v>150</v>
      </c>
      <c r="C110" s="102" t="s">
        <v>29</v>
      </c>
      <c r="D110" s="106">
        <v>253.93</v>
      </c>
      <c r="E110" s="22">
        <v>80.024957509332069</v>
      </c>
      <c r="F110" s="152">
        <v>455.87545999999998</v>
      </c>
      <c r="G110" s="29"/>
      <c r="H110" s="165" t="s">
        <v>151</v>
      </c>
    </row>
    <row r="111" spans="1:9" ht="15" customHeight="1">
      <c r="A111" s="123"/>
      <c r="B111" s="18" t="s">
        <v>89</v>
      </c>
      <c r="C111" s="103"/>
      <c r="D111" s="107"/>
      <c r="E111" s="23"/>
      <c r="F111" s="121"/>
      <c r="G111" s="33"/>
      <c r="H111" s="166"/>
    </row>
    <row r="112" spans="1:9" ht="15" customHeight="1">
      <c r="A112" s="123"/>
      <c r="B112" s="18" t="s">
        <v>152</v>
      </c>
      <c r="C112" s="103"/>
      <c r="D112" s="107"/>
      <c r="E112" s="23"/>
      <c r="F112" s="121"/>
      <c r="G112" s="33"/>
      <c r="H112" s="166"/>
    </row>
    <row r="113" spans="1:14" ht="15" customHeight="1">
      <c r="A113" s="123"/>
      <c r="B113" s="18" t="s">
        <v>153</v>
      </c>
      <c r="C113" s="103"/>
      <c r="D113" s="107"/>
      <c r="E113" s="23"/>
      <c r="F113" s="121"/>
      <c r="G113" s="33"/>
      <c r="H113" s="166"/>
    </row>
    <row r="114" spans="1:14" ht="15" customHeight="1">
      <c r="A114" s="123"/>
      <c r="B114" s="18" t="s">
        <v>154</v>
      </c>
      <c r="C114" s="103"/>
      <c r="D114" s="107"/>
      <c r="E114" s="23"/>
      <c r="F114" s="121"/>
      <c r="G114" s="33"/>
      <c r="H114" s="166"/>
    </row>
    <row r="115" spans="1:14" ht="15" customHeight="1">
      <c r="A115" s="123"/>
      <c r="B115" s="18" t="s">
        <v>155</v>
      </c>
      <c r="C115" s="103"/>
      <c r="D115" s="107"/>
      <c r="E115" s="23"/>
      <c r="F115" s="121"/>
      <c r="G115" s="33"/>
      <c r="H115" s="166"/>
    </row>
    <row r="116" spans="1:14" ht="15" customHeight="1">
      <c r="A116" s="123"/>
      <c r="B116" s="18" t="s">
        <v>156</v>
      </c>
      <c r="C116" s="103"/>
      <c r="D116" s="107"/>
      <c r="E116" s="23"/>
      <c r="F116" s="121"/>
      <c r="G116" s="33"/>
      <c r="H116" s="166"/>
    </row>
    <row r="117" spans="1:14" ht="15" customHeight="1">
      <c r="A117" s="123"/>
      <c r="B117" s="18" t="s">
        <v>157</v>
      </c>
      <c r="C117" s="103"/>
      <c r="D117" s="107"/>
      <c r="E117" s="23"/>
      <c r="F117" s="121"/>
      <c r="G117" s="33"/>
      <c r="H117" s="166"/>
    </row>
    <row r="118" spans="1:14" ht="15" customHeight="1">
      <c r="A118" s="123"/>
      <c r="B118" s="18" t="s">
        <v>158</v>
      </c>
      <c r="C118" s="103"/>
      <c r="D118" s="107"/>
      <c r="E118" s="23"/>
      <c r="F118" s="121"/>
      <c r="G118" s="33"/>
      <c r="H118" s="166"/>
    </row>
    <row r="119" spans="1:14" ht="15" customHeight="1">
      <c r="A119" s="123"/>
      <c r="B119" s="18" t="s">
        <v>159</v>
      </c>
      <c r="C119" s="103"/>
      <c r="D119" s="107"/>
      <c r="E119" s="23"/>
      <c r="F119" s="121"/>
      <c r="G119" s="33"/>
      <c r="H119" s="166"/>
    </row>
    <row r="120" spans="1:14" ht="15" customHeight="1" thickBot="1">
      <c r="A120" s="124"/>
      <c r="B120" s="19" t="s">
        <v>160</v>
      </c>
      <c r="C120" s="104"/>
      <c r="D120" s="108"/>
      <c r="E120" s="24"/>
      <c r="F120" s="120"/>
      <c r="G120" s="25"/>
      <c r="H120" s="167"/>
    </row>
    <row r="121" spans="1:14" ht="15" hidden="1" customHeight="1">
      <c r="A121" s="58" t="s">
        <v>161</v>
      </c>
      <c r="B121" s="59" t="s">
        <v>162</v>
      </c>
      <c r="C121" s="60"/>
      <c r="D121" s="61"/>
      <c r="E121" s="23"/>
      <c r="F121" s="50"/>
      <c r="G121" s="50"/>
      <c r="H121" s="88"/>
    </row>
    <row r="122" spans="1:14" ht="15" hidden="1" customHeight="1">
      <c r="A122" s="58"/>
      <c r="B122" s="62" t="s">
        <v>163</v>
      </c>
      <c r="C122" s="60"/>
      <c r="D122" s="61"/>
      <c r="E122" s="23"/>
      <c r="F122" s="50"/>
      <c r="G122" s="50"/>
      <c r="H122" s="88"/>
      <c r="K122" s="63" t="s">
        <v>164</v>
      </c>
      <c r="L122" s="64" t="s">
        <v>165</v>
      </c>
      <c r="M122" s="53" t="s">
        <v>166</v>
      </c>
      <c r="N122" s="53" t="s">
        <v>167</v>
      </c>
    </row>
    <row r="123" spans="1:14" ht="18.75" customHeight="1">
      <c r="A123" s="102">
        <v>4</v>
      </c>
      <c r="B123" s="18" t="s">
        <v>168</v>
      </c>
      <c r="C123" s="102" t="s">
        <v>29</v>
      </c>
      <c r="D123" s="125">
        <v>216.33000000000015</v>
      </c>
      <c r="E123" s="22">
        <v>68.175477722182563</v>
      </c>
      <c r="F123" s="112">
        <v>-410.77411000000211</v>
      </c>
      <c r="G123" s="155">
        <f>G18-G21</f>
        <v>0</v>
      </c>
      <c r="H123" s="165"/>
      <c r="K123" s="65" t="s">
        <v>169</v>
      </c>
      <c r="L123" s="64">
        <v>8104.93</v>
      </c>
      <c r="M123" s="53">
        <v>2858.13</v>
      </c>
      <c r="N123" s="53">
        <f>L123-M123</f>
        <v>5246.8</v>
      </c>
    </row>
    <row r="124" spans="1:14" ht="18.75" customHeight="1">
      <c r="A124" s="103"/>
      <c r="B124" s="18" t="s">
        <v>170</v>
      </c>
      <c r="C124" s="103"/>
      <c r="D124" s="143"/>
      <c r="E124" s="33"/>
      <c r="F124" s="121"/>
      <c r="G124" s="156"/>
      <c r="H124" s="166"/>
    </row>
    <row r="125" spans="1:14" ht="18.75" customHeight="1">
      <c r="A125" s="103"/>
      <c r="B125" s="18" t="s">
        <v>171</v>
      </c>
      <c r="C125" s="103"/>
      <c r="D125" s="143"/>
      <c r="E125" s="33"/>
      <c r="F125" s="121"/>
      <c r="G125" s="156"/>
      <c r="H125" s="166"/>
    </row>
    <row r="126" spans="1:14" ht="16.5" customHeight="1">
      <c r="A126" s="103"/>
      <c r="B126" s="18" t="s">
        <v>172</v>
      </c>
      <c r="C126" s="103"/>
      <c r="D126" s="143"/>
      <c r="E126" s="33"/>
      <c r="F126" s="121"/>
      <c r="G126" s="156"/>
      <c r="H126" s="166"/>
    </row>
    <row r="127" spans="1:14" ht="16.5" customHeight="1" thickBot="1">
      <c r="A127" s="104"/>
      <c r="B127" s="19" t="s">
        <v>27</v>
      </c>
      <c r="C127" s="104"/>
      <c r="D127" s="116"/>
      <c r="E127" s="25"/>
      <c r="F127" s="120"/>
      <c r="G127" s="157"/>
      <c r="H127" s="167"/>
    </row>
    <row r="128" spans="1:14" ht="18.75" customHeight="1">
      <c r="A128" s="102">
        <v>5</v>
      </c>
      <c r="B128" s="18" t="s">
        <v>173</v>
      </c>
      <c r="C128" s="102" t="s">
        <v>29</v>
      </c>
      <c r="D128" s="115">
        <v>0</v>
      </c>
      <c r="E128" s="41">
        <v>0</v>
      </c>
      <c r="F128" s="112">
        <v>0</v>
      </c>
      <c r="G128" s="66">
        <v>0</v>
      </c>
      <c r="H128" s="199"/>
      <c r="K128" s="67">
        <f>G123+[1]Sheet1!$F$40/1000-[2]Sheet1!$E$86/1000</f>
        <v>-149.02670550756315</v>
      </c>
      <c r="L128" s="53" t="s">
        <v>174</v>
      </c>
      <c r="M128" s="53"/>
      <c r="N128" s="53"/>
    </row>
    <row r="129" spans="1:14" ht="18.75" customHeight="1">
      <c r="A129" s="103"/>
      <c r="B129" s="18" t="s">
        <v>172</v>
      </c>
      <c r="C129" s="103"/>
      <c r="D129" s="143"/>
      <c r="E129" s="33"/>
      <c r="F129" s="121"/>
      <c r="G129" s="33"/>
      <c r="H129" s="200"/>
      <c r="K129" s="53">
        <f>K128*0.2</f>
        <v>-29.805341101512631</v>
      </c>
      <c r="L129" s="53" t="s">
        <v>175</v>
      </c>
      <c r="M129" s="53"/>
      <c r="N129" s="53"/>
    </row>
    <row r="130" spans="1:14" ht="18.75" customHeight="1">
      <c r="A130" s="103"/>
      <c r="B130" s="18" t="s">
        <v>176</v>
      </c>
      <c r="C130" s="103"/>
      <c r="D130" s="143"/>
      <c r="E130" s="33"/>
      <c r="F130" s="121"/>
      <c r="G130" s="33"/>
      <c r="H130" s="200"/>
      <c r="K130" s="53">
        <f>K128-K129</f>
        <v>-119.22136440605053</v>
      </c>
      <c r="L130" s="53" t="s">
        <v>177</v>
      </c>
      <c r="M130" s="53"/>
      <c r="N130" s="53"/>
    </row>
    <row r="131" spans="1:14" ht="16.5" thickBot="1">
      <c r="A131" s="104"/>
      <c r="B131" s="19" t="s">
        <v>121</v>
      </c>
      <c r="C131" s="104"/>
      <c r="D131" s="116"/>
      <c r="E131" s="25"/>
      <c r="F131" s="121"/>
      <c r="G131" s="25"/>
      <c r="H131" s="201"/>
    </row>
    <row r="132" spans="1:14" ht="17.25" customHeight="1">
      <c r="A132" s="122" t="s">
        <v>178</v>
      </c>
      <c r="B132" s="18" t="s">
        <v>179</v>
      </c>
      <c r="C132" s="102" t="s">
        <v>29</v>
      </c>
      <c r="D132" s="115">
        <v>0</v>
      </c>
      <c r="E132" s="41">
        <v>0</v>
      </c>
      <c r="F132" s="119">
        <v>0</v>
      </c>
      <c r="G132" s="41">
        <v>0</v>
      </c>
      <c r="H132" s="165"/>
    </row>
    <row r="133" spans="1:14" ht="17.25" customHeight="1">
      <c r="A133" s="123"/>
      <c r="B133" s="18" t="s">
        <v>180</v>
      </c>
      <c r="C133" s="103"/>
      <c r="D133" s="143"/>
      <c r="E133" s="33"/>
      <c r="F133" s="121"/>
      <c r="G133" s="33"/>
      <c r="H133" s="166"/>
    </row>
    <row r="134" spans="1:14" ht="17.25" customHeight="1">
      <c r="A134" s="123"/>
      <c r="B134" s="18" t="s">
        <v>181</v>
      </c>
      <c r="C134" s="103"/>
      <c r="D134" s="143"/>
      <c r="E134" s="33"/>
      <c r="F134" s="121"/>
      <c r="G134" s="33"/>
      <c r="H134" s="166"/>
    </row>
    <row r="135" spans="1:14" ht="17.25" customHeight="1">
      <c r="A135" s="123"/>
      <c r="B135" s="18" t="s">
        <v>182</v>
      </c>
      <c r="C135" s="103"/>
      <c r="D135" s="143"/>
      <c r="E135" s="33"/>
      <c r="F135" s="121"/>
      <c r="G135" s="33"/>
      <c r="H135" s="166"/>
    </row>
    <row r="136" spans="1:14" ht="17.25" customHeight="1">
      <c r="A136" s="123"/>
      <c r="B136" s="18" t="s">
        <v>183</v>
      </c>
      <c r="C136" s="103"/>
      <c r="D136" s="143"/>
      <c r="E136" s="33"/>
      <c r="F136" s="121"/>
      <c r="G136" s="33"/>
      <c r="H136" s="166"/>
    </row>
    <row r="137" spans="1:14" ht="17.25" customHeight="1">
      <c r="A137" s="123"/>
      <c r="B137" s="18" t="s">
        <v>184</v>
      </c>
      <c r="C137" s="103"/>
      <c r="D137" s="143"/>
      <c r="E137" s="33"/>
      <c r="F137" s="121"/>
      <c r="G137" s="33"/>
      <c r="H137" s="166"/>
    </row>
    <row r="138" spans="1:14" ht="17.25" customHeight="1">
      <c r="A138" s="123"/>
      <c r="B138" s="18" t="s">
        <v>185</v>
      </c>
      <c r="C138" s="103"/>
      <c r="D138" s="143"/>
      <c r="E138" s="33"/>
      <c r="F138" s="121"/>
      <c r="G138" s="33"/>
      <c r="H138" s="166"/>
    </row>
    <row r="139" spans="1:14" ht="17.25" customHeight="1">
      <c r="A139" s="123"/>
      <c r="B139" s="18" t="s">
        <v>30</v>
      </c>
      <c r="C139" s="103"/>
      <c r="D139" s="143"/>
      <c r="E139" s="33"/>
      <c r="F139" s="121"/>
      <c r="G139" s="33"/>
      <c r="H139" s="166"/>
    </row>
    <row r="140" spans="1:14" ht="17.25" customHeight="1" thickBot="1">
      <c r="A140" s="123"/>
      <c r="B140" s="62" t="s">
        <v>186</v>
      </c>
      <c r="C140" s="103"/>
      <c r="D140" s="143"/>
      <c r="E140" s="33"/>
      <c r="F140" s="121"/>
      <c r="G140" s="33"/>
      <c r="H140" s="166"/>
    </row>
    <row r="141" spans="1:14" ht="17.25" hidden="1" customHeight="1">
      <c r="A141" s="123"/>
      <c r="B141" s="18" t="s">
        <v>187</v>
      </c>
      <c r="C141" s="103"/>
      <c r="D141" s="143"/>
      <c r="E141" s="33"/>
      <c r="F141" s="121"/>
      <c r="G141" s="33"/>
      <c r="H141" s="166"/>
    </row>
    <row r="142" spans="1:14" ht="17.25" hidden="1" customHeight="1">
      <c r="A142" s="123"/>
      <c r="B142" s="18" t="s">
        <v>188</v>
      </c>
      <c r="C142" s="103"/>
      <c r="D142" s="143"/>
      <c r="E142" s="33"/>
      <c r="F142" s="121"/>
      <c r="G142" s="33"/>
      <c r="H142" s="166"/>
    </row>
    <row r="143" spans="1:14" ht="17.25" hidden="1" customHeight="1">
      <c r="A143" s="123"/>
      <c r="B143" s="18" t="s">
        <v>189</v>
      </c>
      <c r="C143" s="103"/>
      <c r="D143" s="143"/>
      <c r="E143" s="33"/>
      <c r="F143" s="121"/>
      <c r="G143" s="33"/>
      <c r="H143" s="166"/>
    </row>
    <row r="144" spans="1:14" ht="17.25" hidden="1" customHeight="1">
      <c r="A144" s="124"/>
      <c r="B144" s="19" t="s">
        <v>190</v>
      </c>
      <c r="C144" s="104"/>
      <c r="D144" s="116"/>
      <c r="E144" s="25"/>
      <c r="F144" s="120"/>
      <c r="G144" s="25"/>
      <c r="H144" s="167"/>
    </row>
    <row r="145" spans="1:8" ht="19.5" customHeight="1">
      <c r="A145" s="102">
        <v>6</v>
      </c>
      <c r="B145" s="18" t="s">
        <v>191</v>
      </c>
      <c r="C145" s="102" t="s">
        <v>29</v>
      </c>
      <c r="D145" s="125">
        <v>0</v>
      </c>
      <c r="E145" s="20">
        <v>0</v>
      </c>
      <c r="F145" s="152">
        <v>-2041.8155299999976</v>
      </c>
      <c r="G145" s="51">
        <v>0</v>
      </c>
      <c r="H145" s="165"/>
    </row>
    <row r="146" spans="1:8" ht="19.5" customHeight="1">
      <c r="A146" s="103"/>
      <c r="B146" s="18" t="s">
        <v>192</v>
      </c>
      <c r="C146" s="103"/>
      <c r="D146" s="143"/>
      <c r="E146" s="50"/>
      <c r="F146" s="121"/>
      <c r="G146" s="50"/>
      <c r="H146" s="166"/>
    </row>
    <row r="147" spans="1:8" ht="26.25" customHeight="1" thickBot="1">
      <c r="A147" s="104"/>
      <c r="B147" s="19" t="s">
        <v>36</v>
      </c>
      <c r="C147" s="104"/>
      <c r="D147" s="116"/>
      <c r="E147" s="49"/>
      <c r="F147" s="120"/>
      <c r="G147" s="49"/>
      <c r="H147" s="167"/>
    </row>
    <row r="148" spans="1:8" ht="15.75" customHeight="1">
      <c r="A148" s="122" t="s">
        <v>193</v>
      </c>
      <c r="B148" s="18" t="s">
        <v>194</v>
      </c>
      <c r="C148" s="102" t="s">
        <v>29</v>
      </c>
      <c r="D148" s="125"/>
      <c r="E148" s="22">
        <v>0</v>
      </c>
      <c r="F148" s="152">
        <v>74.387110000000007</v>
      </c>
      <c r="G148" s="51">
        <v>0</v>
      </c>
      <c r="H148" s="165" t="s">
        <v>195</v>
      </c>
    </row>
    <row r="149" spans="1:8" ht="15.75" customHeight="1" thickBot="1">
      <c r="A149" s="124"/>
      <c r="B149" s="19" t="s">
        <v>196</v>
      </c>
      <c r="C149" s="104"/>
      <c r="D149" s="127"/>
      <c r="E149" s="24"/>
      <c r="F149" s="158"/>
      <c r="G149" s="68"/>
      <c r="H149" s="167"/>
    </row>
    <row r="150" spans="1:8" ht="16.5" customHeight="1">
      <c r="A150" s="122" t="s">
        <v>197</v>
      </c>
      <c r="B150" s="18" t="s">
        <v>198</v>
      </c>
      <c r="C150" s="102" t="s">
        <v>29</v>
      </c>
      <c r="D150" s="145">
        <v>0</v>
      </c>
      <c r="E150" s="29">
        <v>0</v>
      </c>
      <c r="F150" s="152">
        <v>-2116.2026399999977</v>
      </c>
      <c r="G150" s="51">
        <v>0</v>
      </c>
      <c r="H150" s="165" t="s">
        <v>199</v>
      </c>
    </row>
    <row r="151" spans="1:8" ht="16.5" customHeight="1" thickBot="1">
      <c r="A151" s="124"/>
      <c r="B151" s="19" t="s">
        <v>200</v>
      </c>
      <c r="C151" s="104"/>
      <c r="D151" s="147"/>
      <c r="E151" s="69"/>
      <c r="F151" s="120"/>
      <c r="G151" s="49"/>
      <c r="H151" s="167"/>
    </row>
    <row r="152" spans="1:8" ht="17.25" customHeight="1">
      <c r="A152" s="119">
        <v>7</v>
      </c>
      <c r="B152" s="70" t="s">
        <v>201</v>
      </c>
      <c r="C152" s="71" t="s">
        <v>202</v>
      </c>
      <c r="D152" s="159">
        <v>125.91</v>
      </c>
      <c r="E152" s="162">
        <v>39.68</v>
      </c>
      <c r="F152" s="162">
        <v>134.07599999999999</v>
      </c>
      <c r="G152" s="162">
        <f>G163</f>
        <v>37.49</v>
      </c>
      <c r="H152" s="165"/>
    </row>
    <row r="153" spans="1:8" ht="17.25" customHeight="1">
      <c r="A153" s="121"/>
      <c r="B153" s="70" t="s">
        <v>203</v>
      </c>
      <c r="C153" s="71" t="s">
        <v>204</v>
      </c>
      <c r="D153" s="160"/>
      <c r="E153" s="163"/>
      <c r="F153" s="163"/>
      <c r="G153" s="163"/>
      <c r="H153" s="166"/>
    </row>
    <row r="154" spans="1:8" ht="17.25" customHeight="1">
      <c r="A154" s="121"/>
      <c r="B154" s="70" t="s">
        <v>205</v>
      </c>
      <c r="C154" s="72"/>
      <c r="D154" s="160"/>
      <c r="E154" s="163"/>
      <c r="F154" s="163"/>
      <c r="G154" s="163"/>
      <c r="H154" s="166"/>
    </row>
    <row r="155" spans="1:8" ht="17.25" customHeight="1" thickBot="1">
      <c r="A155" s="120"/>
      <c r="B155" s="73" t="s">
        <v>206</v>
      </c>
      <c r="C155" s="74"/>
      <c r="D155" s="161"/>
      <c r="E155" s="164"/>
      <c r="F155" s="164"/>
      <c r="G155" s="164"/>
      <c r="H155" s="167"/>
    </row>
    <row r="156" spans="1:8" ht="16.5" customHeight="1">
      <c r="A156" s="119">
        <v>8</v>
      </c>
      <c r="B156" s="70" t="s">
        <v>201</v>
      </c>
      <c r="C156" s="71" t="s">
        <v>202</v>
      </c>
      <c r="D156" s="159">
        <v>0</v>
      </c>
      <c r="E156" s="162">
        <v>0</v>
      </c>
      <c r="F156" s="162">
        <v>0</v>
      </c>
      <c r="G156" s="162">
        <v>0</v>
      </c>
      <c r="H156" s="165"/>
    </row>
    <row r="157" spans="1:8" ht="16.5" customHeight="1">
      <c r="A157" s="121"/>
      <c r="B157" s="70" t="s">
        <v>207</v>
      </c>
      <c r="C157" s="71" t="s">
        <v>204</v>
      </c>
      <c r="D157" s="160"/>
      <c r="E157" s="163"/>
      <c r="F157" s="163"/>
      <c r="G157" s="163"/>
      <c r="H157" s="166"/>
    </row>
    <row r="158" spans="1:8" ht="16.5" customHeight="1">
      <c r="A158" s="121"/>
      <c r="B158" s="70" t="s">
        <v>208</v>
      </c>
      <c r="C158" s="72"/>
      <c r="D158" s="160"/>
      <c r="E158" s="163"/>
      <c r="F158" s="163"/>
      <c r="G158" s="163"/>
      <c r="H158" s="166"/>
    </row>
    <row r="159" spans="1:8" ht="16.5" customHeight="1">
      <c r="A159" s="121"/>
      <c r="B159" s="70" t="s">
        <v>209</v>
      </c>
      <c r="C159" s="72"/>
      <c r="D159" s="160"/>
      <c r="E159" s="163"/>
      <c r="F159" s="163"/>
      <c r="G159" s="163"/>
      <c r="H159" s="166"/>
    </row>
    <row r="160" spans="1:8" ht="16.5" customHeight="1">
      <c r="A160" s="121"/>
      <c r="B160" s="70" t="s">
        <v>188</v>
      </c>
      <c r="C160" s="72"/>
      <c r="D160" s="160"/>
      <c r="E160" s="163"/>
      <c r="F160" s="163"/>
      <c r="G160" s="163"/>
      <c r="H160" s="166"/>
    </row>
    <row r="161" spans="1:9" ht="16.5" customHeight="1">
      <c r="A161" s="121"/>
      <c r="B161" s="70" t="s">
        <v>210</v>
      </c>
      <c r="C161" s="72"/>
      <c r="D161" s="160"/>
      <c r="E161" s="163"/>
      <c r="F161" s="163"/>
      <c r="G161" s="163"/>
      <c r="H161" s="166"/>
    </row>
    <row r="162" spans="1:9" ht="16.5" customHeight="1" thickBot="1">
      <c r="A162" s="120"/>
      <c r="B162" s="73" t="s">
        <v>41</v>
      </c>
      <c r="C162" s="74"/>
      <c r="D162" s="161"/>
      <c r="E162" s="164"/>
      <c r="F162" s="164"/>
      <c r="G162" s="164"/>
      <c r="H162" s="167"/>
    </row>
    <row r="163" spans="1:9" ht="16.5" customHeight="1">
      <c r="A163" s="119">
        <v>9</v>
      </c>
      <c r="B163" s="70" t="s">
        <v>201</v>
      </c>
      <c r="C163" s="71" t="s">
        <v>202</v>
      </c>
      <c r="D163" s="159">
        <v>125.91</v>
      </c>
      <c r="E163" s="162">
        <v>39.68</v>
      </c>
      <c r="F163" s="162">
        <v>133.53100000000001</v>
      </c>
      <c r="G163" s="162">
        <v>37.49</v>
      </c>
      <c r="H163" s="165"/>
    </row>
    <row r="164" spans="1:9" ht="16.5" customHeight="1">
      <c r="A164" s="121"/>
      <c r="B164" s="70" t="s">
        <v>211</v>
      </c>
      <c r="C164" s="71" t="s">
        <v>204</v>
      </c>
      <c r="D164" s="160"/>
      <c r="E164" s="163"/>
      <c r="F164" s="163"/>
      <c r="G164" s="163"/>
      <c r="H164" s="166"/>
    </row>
    <row r="165" spans="1:9" ht="16.5" customHeight="1" thickBot="1">
      <c r="A165" s="120"/>
      <c r="B165" s="73" t="s">
        <v>212</v>
      </c>
      <c r="C165" s="74"/>
      <c r="D165" s="161"/>
      <c r="E165" s="164"/>
      <c r="F165" s="164"/>
      <c r="G165" s="164"/>
      <c r="H165" s="167"/>
    </row>
    <row r="166" spans="1:9" ht="15.75" customHeight="1">
      <c r="A166" s="119">
        <v>10</v>
      </c>
      <c r="B166" s="70" t="s">
        <v>213</v>
      </c>
      <c r="C166" s="168" t="s">
        <v>214</v>
      </c>
      <c r="D166" s="159">
        <v>10.199999999999999</v>
      </c>
      <c r="E166" s="75"/>
      <c r="F166" s="162">
        <v>10.199999999999999</v>
      </c>
      <c r="G166" s="75"/>
      <c r="H166" s="165"/>
    </row>
    <row r="167" spans="1:9" ht="15.75" customHeight="1">
      <c r="A167" s="121"/>
      <c r="B167" s="70" t="s">
        <v>215</v>
      </c>
      <c r="C167" s="169"/>
      <c r="D167" s="160"/>
      <c r="E167" s="76">
        <v>0</v>
      </c>
      <c r="F167" s="163"/>
      <c r="G167" s="76">
        <v>0</v>
      </c>
      <c r="H167" s="166"/>
    </row>
    <row r="168" spans="1:9" ht="15.75" customHeight="1">
      <c r="A168" s="121"/>
      <c r="B168" s="70" t="s">
        <v>216</v>
      </c>
      <c r="C168" s="169"/>
      <c r="D168" s="160"/>
      <c r="E168" s="76"/>
      <c r="F168" s="163"/>
      <c r="G168" s="76"/>
      <c r="H168" s="166"/>
    </row>
    <row r="169" spans="1:9" ht="15.75" customHeight="1" thickBot="1">
      <c r="A169" s="120"/>
      <c r="B169" s="73" t="s">
        <v>217</v>
      </c>
      <c r="C169" s="170"/>
      <c r="D169" s="161"/>
      <c r="E169" s="77"/>
      <c r="F169" s="164"/>
      <c r="G169" s="77"/>
      <c r="H169" s="167"/>
    </row>
    <row r="170" spans="1:9" ht="16.5" customHeight="1">
      <c r="A170" s="119">
        <v>11</v>
      </c>
      <c r="B170" s="70" t="s">
        <v>218</v>
      </c>
      <c r="C170" s="168" t="s">
        <v>219</v>
      </c>
      <c r="D170" s="171">
        <v>1</v>
      </c>
      <c r="E170" s="168">
        <v>1</v>
      </c>
      <c r="F170" s="168">
        <v>1</v>
      </c>
      <c r="G170" s="168">
        <v>0</v>
      </c>
      <c r="H170" s="165"/>
    </row>
    <row r="171" spans="1:9" ht="16.5" thickBot="1">
      <c r="A171" s="120"/>
      <c r="B171" s="73" t="s">
        <v>220</v>
      </c>
      <c r="C171" s="170"/>
      <c r="D171" s="172"/>
      <c r="E171" s="170"/>
      <c r="F171" s="170"/>
      <c r="G171" s="170"/>
      <c r="H171" s="167"/>
    </row>
    <row r="172" spans="1:9" ht="16.5" customHeight="1">
      <c r="A172" s="119">
        <v>12</v>
      </c>
      <c r="B172" s="70" t="s">
        <v>221</v>
      </c>
      <c r="C172" s="168" t="s">
        <v>219</v>
      </c>
      <c r="D172" s="171">
        <v>1</v>
      </c>
      <c r="E172" s="168">
        <v>1</v>
      </c>
      <c r="F172" s="168">
        <v>1</v>
      </c>
      <c r="G172" s="168">
        <v>0</v>
      </c>
      <c r="H172" s="165"/>
      <c r="I172" s="78"/>
    </row>
    <row r="173" spans="1:9" ht="16.5" customHeight="1" thickBot="1">
      <c r="A173" s="120"/>
      <c r="B173" s="73" t="s">
        <v>222</v>
      </c>
      <c r="C173" s="170"/>
      <c r="D173" s="172"/>
      <c r="E173" s="170"/>
      <c r="F173" s="170"/>
      <c r="G173" s="170"/>
      <c r="H173" s="167"/>
      <c r="I173" s="78"/>
    </row>
    <row r="174" spans="1:9" ht="15.75" customHeight="1">
      <c r="A174" s="102" t="s">
        <v>223</v>
      </c>
      <c r="B174" s="79" t="s">
        <v>224</v>
      </c>
      <c r="C174" s="175"/>
      <c r="D174" s="176"/>
      <c r="E174" s="176"/>
      <c r="F174" s="176"/>
      <c r="G174" s="176"/>
      <c r="H174" s="177"/>
    </row>
    <row r="175" spans="1:9" ht="15.75" customHeight="1">
      <c r="A175" s="103"/>
      <c r="B175" s="18" t="s">
        <v>225</v>
      </c>
      <c r="C175" s="178"/>
      <c r="D175" s="179"/>
      <c r="E175" s="179"/>
      <c r="F175" s="179"/>
      <c r="G175" s="179"/>
      <c r="H175" s="180"/>
    </row>
    <row r="176" spans="1:9" ht="21" customHeight="1" thickBot="1">
      <c r="A176" s="104"/>
      <c r="B176" s="19" t="s">
        <v>226</v>
      </c>
      <c r="C176" s="178"/>
      <c r="D176" s="179"/>
      <c r="E176" s="179"/>
      <c r="F176" s="179"/>
      <c r="G176" s="179"/>
      <c r="H176" s="180"/>
    </row>
    <row r="177" spans="1:8" ht="15.75" hidden="1">
      <c r="A177" s="102"/>
      <c r="B177" s="18" t="s">
        <v>227</v>
      </c>
      <c r="C177" s="178"/>
      <c r="D177" s="179"/>
      <c r="E177" s="179"/>
      <c r="F177" s="179"/>
      <c r="G177" s="179"/>
      <c r="H177" s="180"/>
    </row>
    <row r="178" spans="1:8" ht="16.5" hidden="1" thickBot="1">
      <c r="A178" s="104"/>
      <c r="B178" s="19" t="s">
        <v>228</v>
      </c>
      <c r="C178" s="178"/>
      <c r="D178" s="179"/>
      <c r="E178" s="179"/>
      <c r="F178" s="179"/>
      <c r="G178" s="179"/>
      <c r="H178" s="180"/>
    </row>
    <row r="179" spans="1:8" ht="15.75" hidden="1">
      <c r="A179" s="102"/>
      <c r="B179" s="18" t="s">
        <v>229</v>
      </c>
      <c r="C179" s="178"/>
      <c r="D179" s="179"/>
      <c r="E179" s="179"/>
      <c r="F179" s="179"/>
      <c r="G179" s="179"/>
      <c r="H179" s="180"/>
    </row>
    <row r="180" spans="1:8" ht="16.5" hidden="1" thickBot="1">
      <c r="A180" s="104"/>
      <c r="B180" s="19" t="s">
        <v>230</v>
      </c>
      <c r="C180" s="178"/>
      <c r="D180" s="179"/>
      <c r="E180" s="179"/>
      <c r="F180" s="179"/>
      <c r="G180" s="179"/>
      <c r="H180" s="180"/>
    </row>
    <row r="181" spans="1:8" ht="15.75" hidden="1">
      <c r="A181" s="102"/>
      <c r="B181" s="18" t="s">
        <v>231</v>
      </c>
      <c r="C181" s="178"/>
      <c r="D181" s="179"/>
      <c r="E181" s="179"/>
      <c r="F181" s="179"/>
      <c r="G181" s="179"/>
      <c r="H181" s="180"/>
    </row>
    <row r="182" spans="1:8" ht="16.5" hidden="1" thickBot="1">
      <c r="A182" s="104"/>
      <c r="B182" s="19" t="s">
        <v>232</v>
      </c>
      <c r="C182" s="178"/>
      <c r="D182" s="179"/>
      <c r="E182" s="179"/>
      <c r="F182" s="179"/>
      <c r="G182" s="179"/>
      <c r="H182" s="180"/>
    </row>
    <row r="183" spans="1:8" ht="15.75" hidden="1">
      <c r="A183" s="102"/>
      <c r="B183" s="18" t="s">
        <v>233</v>
      </c>
      <c r="C183" s="178"/>
      <c r="D183" s="179"/>
      <c r="E183" s="179"/>
      <c r="F183" s="179"/>
      <c r="G183" s="179"/>
      <c r="H183" s="180"/>
    </row>
    <row r="184" spans="1:8" ht="15.75" hidden="1">
      <c r="A184" s="103"/>
      <c r="B184" s="18" t="s">
        <v>234</v>
      </c>
      <c r="C184" s="178"/>
      <c r="D184" s="179"/>
      <c r="E184" s="179"/>
      <c r="F184" s="179"/>
      <c r="G184" s="179"/>
      <c r="H184" s="180"/>
    </row>
    <row r="185" spans="1:8" ht="16.5" hidden="1" thickBot="1">
      <c r="A185" s="104"/>
      <c r="B185" s="19" t="s">
        <v>103</v>
      </c>
      <c r="C185" s="178"/>
      <c r="D185" s="179"/>
      <c r="E185" s="179"/>
      <c r="F185" s="179"/>
      <c r="G185" s="179"/>
      <c r="H185" s="180"/>
    </row>
    <row r="186" spans="1:8" ht="15.75" hidden="1">
      <c r="A186" s="102"/>
      <c r="B186" s="18" t="s">
        <v>235</v>
      </c>
      <c r="C186" s="178"/>
      <c r="D186" s="179"/>
      <c r="E186" s="179"/>
      <c r="F186" s="179"/>
      <c r="G186" s="179"/>
      <c r="H186" s="180"/>
    </row>
    <row r="187" spans="1:8" ht="16.5" hidden="1" thickBot="1">
      <c r="A187" s="104"/>
      <c r="B187" s="19" t="s">
        <v>236</v>
      </c>
      <c r="C187" s="181"/>
      <c r="D187" s="182"/>
      <c r="E187" s="182"/>
      <c r="F187" s="182"/>
      <c r="G187" s="182"/>
      <c r="H187" s="183"/>
    </row>
    <row r="188" spans="1:8" ht="19.5" customHeight="1">
      <c r="A188" s="80"/>
    </row>
    <row r="189" spans="1:8" ht="45" customHeight="1">
      <c r="A189" s="173" t="s">
        <v>237</v>
      </c>
      <c r="B189" s="173"/>
      <c r="C189" s="173"/>
      <c r="D189" s="173"/>
      <c r="E189" s="173"/>
      <c r="F189" s="173"/>
      <c r="G189" s="173"/>
      <c r="H189" s="173"/>
    </row>
    <row r="190" spans="1:8" ht="27.75" customHeight="1">
      <c r="A190" s="173" t="s">
        <v>238</v>
      </c>
      <c r="B190" s="173"/>
      <c r="C190" s="173"/>
      <c r="D190" s="173"/>
      <c r="E190" s="173"/>
      <c r="F190" s="173"/>
      <c r="G190" s="173"/>
      <c r="H190" s="173"/>
    </row>
    <row r="193" spans="1:7" ht="15.75">
      <c r="A193" s="82" t="s">
        <v>239</v>
      </c>
      <c r="C193" s="82"/>
      <c r="D193" s="82"/>
      <c r="E193" s="82"/>
      <c r="F193" s="83"/>
      <c r="G193" s="84"/>
    </row>
    <row r="194" spans="1:7" ht="15.75">
      <c r="A194" s="82" t="s">
        <v>240</v>
      </c>
      <c r="C194" s="82"/>
      <c r="D194" s="82"/>
      <c r="E194" s="82"/>
      <c r="F194" s="83"/>
      <c r="G194" s="84"/>
    </row>
    <row r="195" spans="1:7" ht="15.75">
      <c r="A195" s="82" t="s">
        <v>5</v>
      </c>
      <c r="C195" s="82"/>
      <c r="D195" s="82"/>
      <c r="E195" s="82"/>
      <c r="F195" s="83" t="s">
        <v>241</v>
      </c>
      <c r="G195" s="84"/>
    </row>
    <row r="196" spans="1:7" ht="15.75">
      <c r="A196" s="82"/>
      <c r="C196" s="82"/>
      <c r="D196" s="82"/>
      <c r="E196" s="82"/>
      <c r="F196" s="83"/>
      <c r="G196" s="84"/>
    </row>
    <row r="197" spans="1:7" ht="15.75">
      <c r="A197" s="174" t="s">
        <v>242</v>
      </c>
      <c r="B197" s="174"/>
      <c r="C197" s="174"/>
      <c r="D197" s="174"/>
      <c r="E197" s="85"/>
      <c r="F197" s="83" t="s">
        <v>243</v>
      </c>
      <c r="G197" s="85"/>
    </row>
    <row r="198" spans="1:7" ht="15.75">
      <c r="B198" s="84"/>
      <c r="C198" s="84"/>
      <c r="D198" s="84"/>
      <c r="E198" s="84"/>
      <c r="F198" s="86"/>
      <c r="G198" s="84"/>
    </row>
    <row r="200" spans="1:7">
      <c r="A200" s="87" t="s">
        <v>244</v>
      </c>
    </row>
    <row r="201" spans="1:7">
      <c r="A201" s="87" t="s">
        <v>245</v>
      </c>
    </row>
  </sheetData>
  <mergeCells count="242">
    <mergeCell ref="A197:D197"/>
    <mergeCell ref="A174:A176"/>
    <mergeCell ref="C174:H187"/>
    <mergeCell ref="A177:A178"/>
    <mergeCell ref="A179:A180"/>
    <mergeCell ref="A181:A182"/>
    <mergeCell ref="A183:A185"/>
    <mergeCell ref="A186:A187"/>
    <mergeCell ref="A172:A173"/>
    <mergeCell ref="C172:C173"/>
    <mergeCell ref="D172:D173"/>
    <mergeCell ref="E172:E173"/>
    <mergeCell ref="F172:F173"/>
    <mergeCell ref="G172:G173"/>
    <mergeCell ref="H172:H173"/>
    <mergeCell ref="A189:H189"/>
    <mergeCell ref="A190:H190"/>
    <mergeCell ref="A166:A169"/>
    <mergeCell ref="C166:C169"/>
    <mergeCell ref="D166:D169"/>
    <mergeCell ref="F166:F169"/>
    <mergeCell ref="H166:H169"/>
    <mergeCell ref="A170:A171"/>
    <mergeCell ref="C170:C171"/>
    <mergeCell ref="D170:D171"/>
    <mergeCell ref="E170:E171"/>
    <mergeCell ref="F170:F171"/>
    <mergeCell ref="G170:G171"/>
    <mergeCell ref="H170:H171"/>
    <mergeCell ref="A163:A165"/>
    <mergeCell ref="D163:D165"/>
    <mergeCell ref="E163:E165"/>
    <mergeCell ref="F163:F165"/>
    <mergeCell ref="G163:G165"/>
    <mergeCell ref="H163:H165"/>
    <mergeCell ref="H152:H155"/>
    <mergeCell ref="A156:A162"/>
    <mergeCell ref="D156:D162"/>
    <mergeCell ref="E156:E162"/>
    <mergeCell ref="F156:F162"/>
    <mergeCell ref="G156:G162"/>
    <mergeCell ref="H156:H162"/>
    <mergeCell ref="A150:A151"/>
    <mergeCell ref="C150:C151"/>
    <mergeCell ref="D150:D151"/>
    <mergeCell ref="F150:F151"/>
    <mergeCell ref="H150:H151"/>
    <mergeCell ref="A152:A155"/>
    <mergeCell ref="D152:D155"/>
    <mergeCell ref="E152:E155"/>
    <mergeCell ref="F152:F155"/>
    <mergeCell ref="G152:G155"/>
    <mergeCell ref="A145:A147"/>
    <mergeCell ref="C145:C147"/>
    <mergeCell ref="D145:D147"/>
    <mergeCell ref="F145:F147"/>
    <mergeCell ref="H145:H147"/>
    <mergeCell ref="A148:A149"/>
    <mergeCell ref="C148:C149"/>
    <mergeCell ref="D148:D149"/>
    <mergeCell ref="F148:F149"/>
    <mergeCell ref="H148:H149"/>
    <mergeCell ref="A128:A131"/>
    <mergeCell ref="C128:C131"/>
    <mergeCell ref="D128:D131"/>
    <mergeCell ref="F128:F131"/>
    <mergeCell ref="H128:H131"/>
    <mergeCell ref="A132:A144"/>
    <mergeCell ref="C132:C144"/>
    <mergeCell ref="D132:D144"/>
    <mergeCell ref="F132:F144"/>
    <mergeCell ref="H132:H144"/>
    <mergeCell ref="A123:A127"/>
    <mergeCell ref="C123:C127"/>
    <mergeCell ref="D123:D127"/>
    <mergeCell ref="F123:F127"/>
    <mergeCell ref="G123:G127"/>
    <mergeCell ref="H123:H127"/>
    <mergeCell ref="A106:A109"/>
    <mergeCell ref="C106:C109"/>
    <mergeCell ref="D106:D109"/>
    <mergeCell ref="F106:F109"/>
    <mergeCell ref="H106:H109"/>
    <mergeCell ref="A110:A120"/>
    <mergeCell ref="C110:C120"/>
    <mergeCell ref="D110:D120"/>
    <mergeCell ref="F110:F120"/>
    <mergeCell ref="H110:H120"/>
    <mergeCell ref="A102:A103"/>
    <mergeCell ref="C102:C103"/>
    <mergeCell ref="D102:D103"/>
    <mergeCell ref="F102:F103"/>
    <mergeCell ref="H102:H103"/>
    <mergeCell ref="A104:A105"/>
    <mergeCell ref="C104:C105"/>
    <mergeCell ref="D104:D105"/>
    <mergeCell ref="F104:F105"/>
    <mergeCell ref="H104:H105"/>
    <mergeCell ref="H96:H99"/>
    <mergeCell ref="A100:A101"/>
    <mergeCell ref="C100:C101"/>
    <mergeCell ref="D100:D101"/>
    <mergeCell ref="F100:F101"/>
    <mergeCell ref="G100:G101"/>
    <mergeCell ref="H100:H101"/>
    <mergeCell ref="A96:A99"/>
    <mergeCell ref="C96:C99"/>
    <mergeCell ref="D96:D99"/>
    <mergeCell ref="E96:E99"/>
    <mergeCell ref="F96:F99"/>
    <mergeCell ref="G96:G99"/>
    <mergeCell ref="K92:K93"/>
    <mergeCell ref="A94:A95"/>
    <mergeCell ref="C94:C95"/>
    <mergeCell ref="D94:D95"/>
    <mergeCell ref="F94:F95"/>
    <mergeCell ref="H94:H95"/>
    <mergeCell ref="K94:K95"/>
    <mergeCell ref="A88:A91"/>
    <mergeCell ref="C88:C91"/>
    <mergeCell ref="D88:D91"/>
    <mergeCell ref="F88:F91"/>
    <mergeCell ref="H88:H91"/>
    <mergeCell ref="A92:A93"/>
    <mergeCell ref="C92:C93"/>
    <mergeCell ref="D92:D93"/>
    <mergeCell ref="F92:F93"/>
    <mergeCell ref="H92:H93"/>
    <mergeCell ref="A85:A87"/>
    <mergeCell ref="C85:C87"/>
    <mergeCell ref="D85:D87"/>
    <mergeCell ref="E85:E87"/>
    <mergeCell ref="F85:F87"/>
    <mergeCell ref="H85:H87"/>
    <mergeCell ref="A82:A84"/>
    <mergeCell ref="C82:C84"/>
    <mergeCell ref="D82:D84"/>
    <mergeCell ref="E82:E84"/>
    <mergeCell ref="F82:F84"/>
    <mergeCell ref="H82:H84"/>
    <mergeCell ref="A74:A78"/>
    <mergeCell ref="C74:C78"/>
    <mergeCell ref="D74:D78"/>
    <mergeCell ref="F74:F78"/>
    <mergeCell ref="H74:H78"/>
    <mergeCell ref="A79:A81"/>
    <mergeCell ref="C79:C81"/>
    <mergeCell ref="D79:D81"/>
    <mergeCell ref="F79:F81"/>
    <mergeCell ref="H79:H81"/>
    <mergeCell ref="A65:A69"/>
    <mergeCell ref="C65:C69"/>
    <mergeCell ref="D65:D69"/>
    <mergeCell ref="F65:F69"/>
    <mergeCell ref="H65:H69"/>
    <mergeCell ref="A70:A73"/>
    <mergeCell ref="C70:C73"/>
    <mergeCell ref="D70:D73"/>
    <mergeCell ref="F70:F73"/>
    <mergeCell ref="H70:H71"/>
    <mergeCell ref="A56:A59"/>
    <mergeCell ref="C56:C59"/>
    <mergeCell ref="D56:D59"/>
    <mergeCell ref="F56:F59"/>
    <mergeCell ref="H56:H59"/>
    <mergeCell ref="A60:A64"/>
    <mergeCell ref="C60:C64"/>
    <mergeCell ref="D60:D64"/>
    <mergeCell ref="F60:F64"/>
    <mergeCell ref="H60:H64"/>
    <mergeCell ref="K48:K50"/>
    <mergeCell ref="A51:A55"/>
    <mergeCell ref="C51:C55"/>
    <mergeCell ref="D51:D55"/>
    <mergeCell ref="E51:E55"/>
    <mergeCell ref="F51:F55"/>
    <mergeCell ref="G51:G55"/>
    <mergeCell ref="H51:H55"/>
    <mergeCell ref="A48:A50"/>
    <mergeCell ref="C48:C50"/>
    <mergeCell ref="D48:D50"/>
    <mergeCell ref="F48:F50"/>
    <mergeCell ref="G48:G50"/>
    <mergeCell ref="H48:H50"/>
    <mergeCell ref="K44:K45"/>
    <mergeCell ref="A46:A47"/>
    <mergeCell ref="C46:C47"/>
    <mergeCell ref="D46:D47"/>
    <mergeCell ref="E46:E47"/>
    <mergeCell ref="F46:F47"/>
    <mergeCell ref="G46:G47"/>
    <mergeCell ref="H46:H47"/>
    <mergeCell ref="K46:K47"/>
    <mergeCell ref="H43:H45"/>
    <mergeCell ref="A44:A45"/>
    <mergeCell ref="D44:D45"/>
    <mergeCell ref="E44:E45"/>
    <mergeCell ref="F44:F45"/>
    <mergeCell ref="G44:G45"/>
    <mergeCell ref="G27:G30"/>
    <mergeCell ref="H27:H30"/>
    <mergeCell ref="A33:A41"/>
    <mergeCell ref="C33:C41"/>
    <mergeCell ref="D33:D41"/>
    <mergeCell ref="F33:F41"/>
    <mergeCell ref="H33:H41"/>
    <mergeCell ref="A21:A26"/>
    <mergeCell ref="C21:C26"/>
    <mergeCell ref="D21:D26"/>
    <mergeCell ref="F21:F26"/>
    <mergeCell ref="H21:H26"/>
    <mergeCell ref="A27:A30"/>
    <mergeCell ref="C27:C30"/>
    <mergeCell ref="D27:D30"/>
    <mergeCell ref="E27:E30"/>
    <mergeCell ref="F27:F30"/>
    <mergeCell ref="H16:H17"/>
    <mergeCell ref="A18:A20"/>
    <mergeCell ref="C18:C20"/>
    <mergeCell ref="D18:D20"/>
    <mergeCell ref="E18:E20"/>
    <mergeCell ref="F18:F20"/>
    <mergeCell ref="H18:H20"/>
    <mergeCell ref="A16:A17"/>
    <mergeCell ref="C16:C17"/>
    <mergeCell ref="D16:D17"/>
    <mergeCell ref="E16:E17"/>
    <mergeCell ref="F16:F17"/>
    <mergeCell ref="G16:G17"/>
    <mergeCell ref="D11:F11"/>
    <mergeCell ref="H11:H12"/>
    <mergeCell ref="D12:F12"/>
    <mergeCell ref="A13:A14"/>
    <mergeCell ref="B13:B14"/>
    <mergeCell ref="C13:C14"/>
    <mergeCell ref="H13:H14"/>
    <mergeCell ref="A3:H3"/>
    <mergeCell ref="A4:H4"/>
    <mergeCell ref="A5:H5"/>
    <mergeCell ref="A6:H6"/>
    <mergeCell ref="A8:H8"/>
    <mergeCell ref="A9:H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2013-04-11T03:22:44Z</dcterms:modified>
</cp:coreProperties>
</file>