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4915" windowHeight="11055"/>
  </bookViews>
  <sheets>
    <sheet name="Пр7 Фин потреб водоотвед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10_7" localSheetId="0">#REF!</definedName>
    <definedName name="_10_7">#REF!</definedName>
    <definedName name="_1Модуль12_.theHide">[1]!_1Модуль12_.theHide</definedName>
    <definedName name="_2Модуль12_.theHide" localSheetId="0">'Пр7 Фин потреб водоотвед'!_2Модуль12_.theHide</definedName>
    <definedName name="_2Модуль12_.theHide">#N/A</definedName>
    <definedName name="_4Модуль12_.theHide" localSheetId="0">'Пр7 Фин потреб водоотвед'!_4Модуль12_.theHide</definedName>
    <definedName name="_4Модуль12_.theHide">#N/A</definedName>
    <definedName name="_cc1" localSheetId="0">#N/A</definedName>
    <definedName name="_cc1">#N/A</definedName>
    <definedName name="_cc10" localSheetId="0">#N/A</definedName>
    <definedName name="_cc10">#N/A</definedName>
    <definedName name="_cc11" localSheetId="0">#N/A</definedName>
    <definedName name="_cc11">#N/A</definedName>
    <definedName name="_cc12" localSheetId="0">#N/A</definedName>
    <definedName name="_cc12">#N/A</definedName>
    <definedName name="_cc13" localSheetId="0">#N/A</definedName>
    <definedName name="_cc13">#N/A</definedName>
    <definedName name="_cc14" localSheetId="0">#N/A</definedName>
    <definedName name="_cc14">#N/A</definedName>
    <definedName name="_cc16" localSheetId="0">#N/A</definedName>
    <definedName name="_cc16">#N/A</definedName>
    <definedName name="_cc17" localSheetId="0">#N/A</definedName>
    <definedName name="_cc17">#N/A</definedName>
    <definedName name="_cc18" localSheetId="0">#N/A</definedName>
    <definedName name="_cc18">#N/A</definedName>
    <definedName name="_cc19" localSheetId="0">#N/A</definedName>
    <definedName name="_cc19">#N/A</definedName>
    <definedName name="_cc2" localSheetId="0">#N/A</definedName>
    <definedName name="_cc2">#N/A</definedName>
    <definedName name="_cc20" localSheetId="0">#N/A</definedName>
    <definedName name="_cc20">#N/A</definedName>
    <definedName name="_cc21" localSheetId="0">#N/A</definedName>
    <definedName name="_cc21">#N/A</definedName>
    <definedName name="_cc22" localSheetId="0">#N/A</definedName>
    <definedName name="_cc22">#N/A</definedName>
    <definedName name="_cc23" localSheetId="0">#N/A</definedName>
    <definedName name="_cc23">#N/A</definedName>
    <definedName name="_cc3" localSheetId="0">#N/A</definedName>
    <definedName name="_cc3">#N/A</definedName>
    <definedName name="_cc4" localSheetId="0">#N/A</definedName>
    <definedName name="_cc4">#N/A</definedName>
    <definedName name="_cc5" localSheetId="0">#N/A</definedName>
    <definedName name="_cc5">#N/A</definedName>
    <definedName name="_cc6" localSheetId="0">#N/A</definedName>
    <definedName name="_cc6">#N/A</definedName>
    <definedName name="_cip1" localSheetId="0">#REF!</definedName>
    <definedName name="_cip1">#REF!</definedName>
    <definedName name="_enr1" localSheetId="0">#REF!</definedName>
    <definedName name="_enr1">#REF!</definedName>
    <definedName name="_NMG1" localSheetId="0">#REF!</definedName>
    <definedName name="_NMG1">#REF!</definedName>
    <definedName name="_NMG2">[2]!Возврат</definedName>
    <definedName name="_Order1" hidden="1">255</definedName>
    <definedName name="_Sort" localSheetId="0" hidden="1">#REF!</definedName>
    <definedName name="_Sort" hidden="1">#REF!</definedName>
    <definedName name="_SP1" localSheetId="0">[3]FES!#REF!</definedName>
    <definedName name="_SP1">[3]FES!#REF!</definedName>
    <definedName name="_SP10" localSheetId="0">[3]FES!#REF!</definedName>
    <definedName name="_SP10">[3]FES!#REF!</definedName>
    <definedName name="_SP11" localSheetId="0">[3]FES!#REF!</definedName>
    <definedName name="_SP11">[3]FES!#REF!</definedName>
    <definedName name="_SP12" localSheetId="0">[3]FES!#REF!</definedName>
    <definedName name="_SP12">[3]FES!#REF!</definedName>
    <definedName name="_SP13" localSheetId="0">[3]FES!#REF!</definedName>
    <definedName name="_SP13">[3]FES!#REF!</definedName>
    <definedName name="_SP14" localSheetId="0">[3]FES!#REF!</definedName>
    <definedName name="_SP14">[3]FES!#REF!</definedName>
    <definedName name="_SP15" localSheetId="0">[3]FES!#REF!</definedName>
    <definedName name="_SP15">[3]FES!#REF!</definedName>
    <definedName name="_SP16" localSheetId="0">[3]FES!#REF!</definedName>
    <definedName name="_SP16">[3]FES!#REF!</definedName>
    <definedName name="_SP17" localSheetId="0">[3]FES!#REF!</definedName>
    <definedName name="_SP17">[3]FES!#REF!</definedName>
    <definedName name="_SP18" localSheetId="0">[3]FES!#REF!</definedName>
    <definedName name="_SP18">[3]FES!#REF!</definedName>
    <definedName name="_SP19" localSheetId="0">[3]FES!#REF!</definedName>
    <definedName name="_SP19">[3]FES!#REF!</definedName>
    <definedName name="_SP2" localSheetId="0">[3]FES!#REF!</definedName>
    <definedName name="_SP2">[3]FES!#REF!</definedName>
    <definedName name="_SP20" localSheetId="0">[3]FES!#REF!</definedName>
    <definedName name="_SP20">[3]FES!#REF!</definedName>
    <definedName name="_SP3" localSheetId="0">[3]FES!#REF!</definedName>
    <definedName name="_SP3">[3]FES!#REF!</definedName>
    <definedName name="_SP4" localSheetId="0">[3]FES!#REF!</definedName>
    <definedName name="_SP4">[3]FES!#REF!</definedName>
    <definedName name="_SP5" localSheetId="0">[3]FES!#REF!</definedName>
    <definedName name="_SP5">[3]FES!#REF!</definedName>
    <definedName name="_SP7" localSheetId="0">[3]FES!#REF!</definedName>
    <definedName name="_SP7">[3]FES!#REF!</definedName>
    <definedName name="_SP8" localSheetId="0">[3]FES!#REF!</definedName>
    <definedName name="_SP8">[3]FES!#REF!</definedName>
    <definedName name="_SP9" localSheetId="0">[3]FES!#REF!</definedName>
    <definedName name="_SP9">[3]FES!#REF!</definedName>
    <definedName name="_ss1" localSheetId="0">#REF!</definedName>
    <definedName name="_ss1">#REF!</definedName>
    <definedName name="A" localSheetId="0">#REF!</definedName>
    <definedName name="A">#REF!</definedName>
    <definedName name="add1_el_d9" localSheetId="0">#N/A</definedName>
    <definedName name="add1_el_d9">#N/A</definedName>
    <definedName name="add2_el_d9" localSheetId="0">#N/A</definedName>
    <definedName name="add2_el_d9">#N/A</definedName>
    <definedName name="ADJCOLUMN2">[4]Adjustments!$A$5:$A$70</definedName>
    <definedName name="ADJUSTER2">[4]Adjustments!$A$1:$BB$4</definedName>
    <definedName name="ADJUSTS2">[4]Adjustments!$B$5:$BB$75</definedName>
    <definedName name="b" localSheetId="0">#REF!</definedName>
    <definedName name="b">#REF!</definedName>
    <definedName name="BANK_CASH" localSheetId="0">#REF!</definedName>
    <definedName name="BANK_CASH">#REF!</definedName>
    <definedName name="box" localSheetId="0">#REF!</definedName>
    <definedName name="box">#REF!</definedName>
    <definedName name="Cash">'[5]12'!$A$4:$G$49</definedName>
    <definedName name="CASHFLOW" localSheetId="0">#REF!</definedName>
    <definedName name="CASHFLOW">#REF!</definedName>
    <definedName name="cc" localSheetId="0">'Пр7 Фин потреб водоотвед'!add1_el_d9</definedName>
    <definedName name="cc">[1]!add1_el_d9</definedName>
    <definedName name="CFCALC" localSheetId="0">#REF!</definedName>
    <definedName name="CFCALC">#REF!</definedName>
    <definedName name="CFCALC2" localSheetId="0">#REF!</definedName>
    <definedName name="CFCALC2">#REF!</definedName>
    <definedName name="CFCALCHEAD" localSheetId="0">#REF!</definedName>
    <definedName name="CFCALCHEAD">#REF!</definedName>
    <definedName name="CFHEADER" localSheetId="0">#REF!</definedName>
    <definedName name="CFHEADER">#REF!</definedName>
    <definedName name="CHF" localSheetId="0">'[6]Курсы валют ЦБ'!#REF!</definedName>
    <definedName name="CHF">'[6]Курсы валют ЦБ'!#REF!</definedName>
    <definedName name="CIP" localSheetId="0">#REF!</definedName>
    <definedName name="CIP">#REF!</definedName>
    <definedName name="clik1" localSheetId="0">#N/A</definedName>
    <definedName name="clik1">#N/A</definedName>
    <definedName name="clik2" localSheetId="0">#N/A</definedName>
    <definedName name="clik2">#N/A</definedName>
    <definedName name="CompOt" localSheetId="0">#N/A</definedName>
    <definedName name="CompOt">#N/A</definedName>
    <definedName name="CompRas" localSheetId="0">#N/A</definedName>
    <definedName name="CompRas">#N/A</definedName>
    <definedName name="conf1" localSheetId="0">#REF!</definedName>
    <definedName name="conf1">#REF!</definedName>
    <definedName name="conf2" localSheetId="0">#REF!</definedName>
    <definedName name="conf2">#REF!</definedName>
    <definedName name="confl" localSheetId="0">#REF!</definedName>
    <definedName name="confl">#REF!</definedName>
    <definedName name="conflict" localSheetId="0">#REF!</definedName>
    <definedName name="conflict">#REF!</definedName>
    <definedName name="conflict1" localSheetId="0">#REF!</definedName>
    <definedName name="conflict1">#REF!</definedName>
    <definedName name="conflict2" localSheetId="0">#REF!</definedName>
    <definedName name="conflict2">#REF!</definedName>
    <definedName name="ConnectionString" localSheetId="0">#REF!</definedName>
    <definedName name="ConnectionString">#REF!</definedName>
    <definedName name="Costs">[7]F5!$A$200:$D$207</definedName>
    <definedName name="cred">'[8]Проводки''02'!$B$37:$C$37,'[8]Проводки''02'!$B$50:$C$50,'[8]Проводки''02'!$B$53:$C$53,'[8]Проводки''02'!$B$69:$C$69,'[8]Проводки''02'!$B$78:$C$78,'[8]Проводки''02'!$B$81:$C$81,'[8]Проводки''02'!$B$84:$C$84,'[8]Проводки''02'!$C$89,'[8]Проводки''02'!$B$89,'[8]Проводки''02'!$B$98:$C$98,'[8]Проводки''02'!$B$101:$C$101,'[8]Проводки''02'!$B$104:$C$104,'[8]Проводки''02'!$B$108:$C$108,'[8]Проводки''02'!$B$111:$C$111,'[8]Проводки''02'!$B$118:$C$119,'[8]Проводки''02'!$C$119,'[8]Проводки''02'!$B$121:$C$121,'[8]Проводки''02'!$B$124:$C$124,'[8]Проводки''02'!$B$127:$C$127,'[8]Проводки''02'!$B$130:$C$130,'[8]Проводки''02'!$B$138:$C$138</definedName>
    <definedName name="credits" localSheetId="0">'[9]Проводки''02'!$B$37:$C$37,'[9]Проводки''02'!$B$50:$C$50,'[9]Проводки''02'!$B$53:$C$53,'[9]Проводки''02'!$B$69:$C$69,'[9]Проводки''02'!$B$78:$C$78,'[9]Проводки''02'!$B$81:$C$81,'[9]Проводки''02'!$B$84:$C$84,'[9]Проводки''02'!$C$89,'[9]Проводки''02'!$B$89,'[9]Проводки''02'!$B$99:$C$99,'[9]Проводки''02'!#REF!,'[9]Проводки''02'!#REF!,'[9]Проводки''02'!#REF!,'[9]Проводки''02'!#REF!,'[9]Проводки''02'!$B$123:$C$124,'[9]Проводки''02'!$C$124,'[9]Проводки''02'!$B$126:$C$126,'[9]Проводки''02'!$B$129:$C$129,'[9]Проводки''02'!$B$132:$C$132,'[9]Проводки''02'!$B$135:$C$135,'[9]Проводки''02'!$B$144:$C$144</definedName>
    <definedName name="credits">'[9]Проводки''02'!$B$37:$C$37,'[9]Проводки''02'!$B$50:$C$50,'[9]Проводки''02'!$B$53:$C$53,'[9]Проводки''02'!$B$69:$C$69,'[9]Проводки''02'!$B$78:$C$78,'[9]Проводки''02'!$B$81:$C$81,'[9]Проводки''02'!$B$84:$C$84,'[9]Проводки''02'!$C$89,'[9]Проводки''02'!$B$89,'[9]Проводки''02'!$B$99:$C$99,'[9]Проводки''02'!#REF!,'[9]Проводки''02'!#REF!,'[9]Проводки''02'!#REF!,'[9]Проводки''02'!#REF!,'[9]Проводки''02'!$B$123:$C$124,'[9]Проводки''02'!$C$124,'[9]Проводки''02'!$B$126:$C$126,'[9]Проводки''02'!$B$129:$C$129,'[9]Проводки''02'!$B$132:$C$132,'[9]Проводки''02'!$B$135:$C$135,'[9]Проводки''02'!$B$144:$C$144</definedName>
    <definedName name="Data" localSheetId="0">#REF!</definedName>
    <definedName name="Data">#REF!</definedName>
    <definedName name="Date_today" localSheetId="0">#REF!</definedName>
    <definedName name="Date_today">#REF!</definedName>
    <definedName name="del_el_d9" localSheetId="0">#N/A</definedName>
    <definedName name="del_el_d9">#N/A</definedName>
    <definedName name="del_el2" localSheetId="0">#N/A</definedName>
    <definedName name="del_el2">#N/A</definedName>
    <definedName name="del_sp2" localSheetId="0">#N/A</definedName>
    <definedName name="del_sp2">#N/A</definedName>
    <definedName name="DEM_TOM" localSheetId="0">[6]СЭЛТ!#REF!</definedName>
    <definedName name="DEM_TOM">[6]СЭЛТ!#REF!</definedName>
    <definedName name="DEM_TOM_A" localSheetId="0">[6]СЭЛТ!#REF!</definedName>
    <definedName name="DEM_TOM_A">[6]СЭЛТ!#REF!</definedName>
    <definedName name="DEM_TOM_B" localSheetId="0">[6]СЭЛТ!#REF!</definedName>
    <definedName name="DEM_TOM_B">[6]СЭЛТ!#REF!</definedName>
    <definedName name="DEM_TOM_D" localSheetId="0">[6]СЭЛТ!#REF!</definedName>
    <definedName name="DEM_TOM_D">[6]СЭЛТ!#REF!</definedName>
    <definedName name="DEM_TOM_T" localSheetId="0">[6]СЭЛТ!#REF!</definedName>
    <definedName name="DEM_TOM_T">[6]СЭЛТ!#REF!</definedName>
    <definedName name="DEM_TOM_V" localSheetId="0">[6]СЭЛТ!#REF!</definedName>
    <definedName name="DEM_TOM_V">[6]СЭЛТ!#REF!</definedName>
    <definedName name="DEPOSITS" localSheetId="0">#REF!</definedName>
    <definedName name="DEPOSITS">#REF!</definedName>
    <definedName name="Det_141">'[10]5'!$A$6:$L$17</definedName>
    <definedName name="Det_142">'[10]5'!$A$23:$L$34</definedName>
    <definedName name="Det_143">'[10]5'!$A$40:$L$51</definedName>
    <definedName name="DF3_1">[11]F3!$A$14:$F$50</definedName>
    <definedName name="DF3_2">[11]F3!$A$50:$D$60</definedName>
    <definedName name="DF4_1">[12]F4!$A$17:$F$53</definedName>
    <definedName name="dialog10_no" localSheetId="0">#N/A</definedName>
    <definedName name="dialog10_no">#N/A</definedName>
    <definedName name="dialog10_yes" localSheetId="0">#N/A</definedName>
    <definedName name="dialog10_yes">#N/A</definedName>
    <definedName name="dialog11_1_no" localSheetId="0">#N/A</definedName>
    <definedName name="dialog11_1_no">#N/A</definedName>
    <definedName name="dialog11_1_yes" localSheetId="0">#N/A</definedName>
    <definedName name="dialog11_1_yes">#N/A</definedName>
    <definedName name="dialog8_no" localSheetId="0">#N/A</definedName>
    <definedName name="dialog8_no">#N/A</definedName>
    <definedName name="dialog8_yes" localSheetId="0">#N/A</definedName>
    <definedName name="dialog8_yes">#N/A</definedName>
    <definedName name="ECU" localSheetId="0">'[6]Курсы валют ЦБ'!#REF!</definedName>
    <definedName name="ECU">'[6]Курсы валют ЦБ'!#REF!</definedName>
    <definedName name="enr" localSheetId="0">#REF!</definedName>
    <definedName name="enr">#REF!</definedName>
    <definedName name="ESP" localSheetId="0">'[6]Курсы валют ЦБ'!#REF!</definedName>
    <definedName name="ESP">'[6]Курсы валют ЦБ'!#REF!</definedName>
    <definedName name="ew" localSheetId="0">#N/A</definedName>
    <definedName name="ew">#N/A</definedName>
    <definedName name="f_txt_no2" localSheetId="0">#N/A</definedName>
    <definedName name="f_txt_no2">#N/A</definedName>
    <definedName name="FA">'[13]1'!$A$5:$J$44</definedName>
    <definedName name="fg" localSheetId="0">#N/A</definedName>
    <definedName name="fg">#N/A</definedName>
    <definedName name="FIM" localSheetId="0">'[6]Курсы валют ЦБ'!#REF!</definedName>
    <definedName name="FIM">'[6]Курсы валют ЦБ'!#REF!</definedName>
    <definedName name="Fin_inv">[7]F5!$A$189:$F$195</definedName>
    <definedName name="FIXEDASSETS" localSheetId="0">#REF!</definedName>
    <definedName name="FIXEDASSETS">#REF!</definedName>
    <definedName name="FRF" localSheetId="0">'[6]Курсы валют ЦБ'!#REF!</definedName>
    <definedName name="FRF">'[6]Курсы валют ЦБ'!#REF!</definedName>
    <definedName name="half98" localSheetId="0">#REF!</definedName>
    <definedName name="half98">#REF!</definedName>
    <definedName name="homr" localSheetId="0">#REF!</definedName>
    <definedName name="homr">#REF!</definedName>
    <definedName name="homr1" localSheetId="0">#REF!</definedName>
    <definedName name="homr1">#REF!</definedName>
    <definedName name="ICK" localSheetId="0">'[6]Курсы валют ЦБ'!#REF!</definedName>
    <definedName name="ICK">'[6]Курсы валют ЦБ'!#REF!</definedName>
    <definedName name="index_for_95" localSheetId="0">#REF!</definedName>
    <definedName name="index_for_95">#REF!</definedName>
    <definedName name="index_for_96" localSheetId="0">#REF!</definedName>
    <definedName name="index_for_96">#REF!</definedName>
    <definedName name="index_for_97" localSheetId="0">#REF!</definedName>
    <definedName name="index_for_97">#REF!</definedName>
    <definedName name="index_for_half_97" localSheetId="0">#REF!</definedName>
    <definedName name="index_for_half_97">#REF!</definedName>
    <definedName name="Info" localSheetId="0">#REF!</definedName>
    <definedName name="Info">#REF!</definedName>
    <definedName name="Investm">[14]!Возврат</definedName>
    <definedName name="INVESTMENTS" localSheetId="0">#REF!</definedName>
    <definedName name="INVESTMENTS">#REF!</definedName>
    <definedName name="IRP" localSheetId="0">'[6]Курсы валют ЦБ'!#REF!</definedName>
    <definedName name="IRP">'[6]Курсы валют ЦБ'!#REF!</definedName>
    <definedName name="ITL" localSheetId="0">'[6]Курсы валют ЦБ'!#REF!</definedName>
    <definedName name="ITL">'[6]Курсы валют ЦБ'!#REF!</definedName>
    <definedName name="JC" localSheetId="0">#REF!</definedName>
    <definedName name="JC">#REF!</definedName>
    <definedName name="jhuj" localSheetId="0">#REF!</definedName>
    <definedName name="jhuj">#REF!</definedName>
    <definedName name="jnhj" localSheetId="0">#REF!</definedName>
    <definedName name="jnhj">#REF!</definedName>
    <definedName name="JPY" localSheetId="0">'[6]Курсы валют ЦБ'!#REF!</definedName>
    <definedName name="JPY">'[6]Курсы валют ЦБ'!#REF!</definedName>
    <definedName name="k" localSheetId="0">#N/A</definedName>
    <definedName name="k">#N/A</definedName>
    <definedName name="KZT" localSheetId="0">'[6]Курсы валют ЦБ'!#REF!</definedName>
    <definedName name="KZT">'[6]Курсы валют ЦБ'!#REF!</definedName>
    <definedName name="lang">[15]Tier1!$G$2</definedName>
    <definedName name="Language_sel">[16]Language!$C$4</definedName>
    <definedName name="Lbl_mov1">[7]F5!$A$16:$F$25</definedName>
    <definedName name="Lbl_mov2">[7]F5!$A$29:$F$53</definedName>
    <definedName name="LOANS_ADVANCES" localSheetId="0">#REF!</definedName>
    <definedName name="LOANS_ADVANCES">#REF!</definedName>
    <definedName name="Lti_mov">[7]F5!$A$163:$F$184</definedName>
    <definedName name="maket8145" localSheetId="0">#N/A</definedName>
    <definedName name="maket8145">#N/A</definedName>
    <definedName name="mi_re_end01">[9]УрРасч!$H$31,[9]УрРасч!$H$29</definedName>
    <definedName name="Mortality">[16]Calculator!$Q$12</definedName>
    <definedName name="n" localSheetId="0" hidden="1">#REF!</definedName>
    <definedName name="n" hidden="1">#REF!</definedName>
    <definedName name="NBS">[7]F5!$A$243:$D$260</definedName>
    <definedName name="NMG" localSheetId="0">#REF!</definedName>
    <definedName name="NMG">#REF!</definedName>
    <definedName name="obnyl_no" localSheetId="0">#N/A</definedName>
    <definedName name="obnyl_no">#N/A</definedName>
    <definedName name="opr_sp_dnr" localSheetId="0">#N/A</definedName>
    <definedName name="opr_sp_dnr">#N/A</definedName>
    <definedName name="OrderNumber" localSheetId="0">[17]ФБР!#REF!</definedName>
    <definedName name="OrderNumber">[17]ФБР!#REF!</definedName>
    <definedName name="OTHERASSETS" localSheetId="0">#REF!</definedName>
    <definedName name="OTHERASSETS">#REF!</definedName>
    <definedName name="OTHERLIAB" localSheetId="0">#REF!</definedName>
    <definedName name="OTHERLIAB">#REF!</definedName>
    <definedName name="PL_det">[7]F5!$A$213:$F$224</definedName>
    <definedName name="poisk" localSheetId="0">#N/A</definedName>
    <definedName name="poisk">#N/A</definedName>
    <definedName name="Prev_period_FA_add_1">[18]Additions!$A$2:$D$20</definedName>
    <definedName name="Prev_period_FA_add_2">[18]Additions!$A$23:$L$39</definedName>
    <definedName name="Prev_period_FA_depr">[19]Depreciation!$A$2:$Q$28</definedName>
    <definedName name="Prev_period_FA_discl">[20]Disclosure!$A$6:$G$35</definedName>
    <definedName name="Prev_period_FA_disp">[21]Disposals!$A$2:$H$30</definedName>
    <definedName name="Prev_period_Tier1_BS">[22]Tier1!$A$5:$AZ$171</definedName>
    <definedName name="Prev_period_Tier1_PL">[22]Tier1!$A$169:$AZ$235</definedName>
    <definedName name="PRINT1" localSheetId="0">#REF!</definedName>
    <definedName name="PRINT1">#REF!</definedName>
    <definedName name="PRINT2" localSheetId="0">#REF!</definedName>
    <definedName name="PRINT2">#REF!</definedName>
    <definedName name="PRINT3" localSheetId="0">#REF!</definedName>
    <definedName name="PRINT3">#REF!</definedName>
    <definedName name="PRINT4" localSheetId="0">[23]UnadjBS!#REF!</definedName>
    <definedName name="PRINT4">[23]UnadjBS!#REF!</definedName>
    <definedName name="PRINT5" localSheetId="0">#REF!</definedName>
    <definedName name="PRINT5">#REF!</definedName>
    <definedName name="PRINT6" localSheetId="0">#REF!</definedName>
    <definedName name="PRINT6">#REF!</definedName>
    <definedName name="PRINT7" localSheetId="0">[23]UnadjBS!#REF!</definedName>
    <definedName name="PRINT7">[23]UnadjBS!#REF!</definedName>
    <definedName name="PRINTA" localSheetId="0">[23]UnadjBS!#REF!</definedName>
    <definedName name="PRINTA">[23]UnadjBS!#REF!</definedName>
    <definedName name="PRINTALL" localSheetId="0">#REF!</definedName>
    <definedName name="PRINTALL">#REF!</definedName>
    <definedName name="PRINTALLLEADS" localSheetId="0">#REF!</definedName>
    <definedName name="PRINTALLLEADS">#REF!</definedName>
    <definedName name="PRINTB" localSheetId="0">#REF!</definedName>
    <definedName name="PRINTB">#REF!</definedName>
    <definedName name="PRINTC" localSheetId="0">[23]UnadjBS!#REF!</definedName>
    <definedName name="PRINTC">[23]UnadjBS!#REF!</definedName>
    <definedName name="PRINTE" localSheetId="0">[23]UnadjBS!#REF!</definedName>
    <definedName name="PRINTE">[23]UnadjBS!#REF!</definedName>
    <definedName name="PRINTF" localSheetId="0">[23]UnadjBS!#REF!</definedName>
    <definedName name="PRINTF">[23]UnadjBS!#REF!</definedName>
    <definedName name="PRINTHA" localSheetId="0">[23]UnadjBS!#REF!</definedName>
    <definedName name="PRINTHA">[23]UnadjBS!#REF!</definedName>
    <definedName name="PRINTHL" localSheetId="0">[23]UnadjBS!#REF!</definedName>
    <definedName name="PRINTHL">[23]UnadjBS!#REF!</definedName>
    <definedName name="PRINTI" localSheetId="0">[23]UnadjBS!#REF!</definedName>
    <definedName name="PRINTI">[23]UnadjBS!#REF!</definedName>
    <definedName name="PRINTJ" localSheetId="0">#REF!</definedName>
    <definedName name="PRINTJ">#REF!</definedName>
    <definedName name="qqqqq" localSheetId="0">#N/A</definedName>
    <definedName name="qqqqq">#N/A</definedName>
    <definedName name="Range1" localSheetId="0">[17]ФБР!#REF!</definedName>
    <definedName name="Range1">[17]ФБР!#REF!</definedName>
    <definedName name="Range2" localSheetId="0">[17]ФБР!#REF!</definedName>
    <definedName name="Range2">[17]ФБР!#REF!</definedName>
    <definedName name="Range3" localSheetId="0">[17]ФБР!#REF!</definedName>
    <definedName name="Range3">[17]ФБР!#REF!</definedName>
    <definedName name="Range4" localSheetId="0">[17]ФБР!#REF!</definedName>
    <definedName name="Range4">[17]ФБР!#REF!</definedName>
    <definedName name="Range5" localSheetId="0">[17]ФБР!#REF!</definedName>
    <definedName name="Range5">[17]ФБР!#REF!</definedName>
    <definedName name="Range6" localSheetId="0">[17]ФБР!#REF!</definedName>
    <definedName name="Range6">[17]ФБР!#REF!</definedName>
    <definedName name="Range7" localSheetId="0">[17]ФБР!#REF!</definedName>
    <definedName name="Range7">[17]ФБР!#REF!</definedName>
    <definedName name="rate" localSheetId="0">#REF!</definedName>
    <definedName name="rate">#REF!</definedName>
    <definedName name="rate_assumptions_01" localSheetId="0">#REF!</definedName>
    <definedName name="rate_assumptions_01">#REF!</definedName>
    <definedName name="rate_assumptions_02" localSheetId="0">#REF!</definedName>
    <definedName name="rate_assumptions_02">#REF!</definedName>
    <definedName name="rate2" localSheetId="0">#REF!</definedName>
    <definedName name="rate2">#REF!</definedName>
    <definedName name="RBSHEADER" localSheetId="0">#REF!</definedName>
    <definedName name="RBSHEADER">#REF!</definedName>
    <definedName name="RECATBSHEAD" localSheetId="0">#REF!</definedName>
    <definedName name="RECATBSHEAD">#REF!</definedName>
    <definedName name="RECATEGORISDBS" localSheetId="0">#REF!</definedName>
    <definedName name="RECATEGORISDBS">#REF!</definedName>
    <definedName name="RECATP_L" localSheetId="0">#REF!</definedName>
    <definedName name="RECATP_L">#REF!</definedName>
    <definedName name="RECATP_LHEADER" localSheetId="0">#REF!</definedName>
    <definedName name="RECATP_LHEADER">#REF!</definedName>
    <definedName name="redak_el_d9" localSheetId="0">#N/A</definedName>
    <definedName name="redak_el_d9">#N/A</definedName>
    <definedName name="RESERVES" localSheetId="0">#REF!</definedName>
    <definedName name="RESERVES">#REF!</definedName>
    <definedName name="roll" localSheetId="0">#REF!</definedName>
    <definedName name="roll">#REF!</definedName>
    <definedName name="rows">[9]АКРасч!$A$1:$IV$5,[9]АКРасч!$A$7:$IV$22,[9]АКРасч!$A$24:$IV$41,[9]АКРасч!$A$43:$IV$54,[9]АКРасч!$A$55:$IV$56,[9]АКРасч!$A$58:$IV$71,[9]АКРасч!$A$72:$IV$98</definedName>
    <definedName name="rows1">[8]АКРасч!$A$1:$IV$5,[8]АКРасч!$A$7:$IV$22,[8]АКРасч!$A$24:$IV$41,[8]АКРасч!$A$43:$IV$54,[8]АКРасч!$A$55:$IV$56,[8]АКРасч!$A$58:$IV$71,[8]АКРасч!$A$72:$IV$98</definedName>
    <definedName name="RUSBSHEADER" localSheetId="0">#REF!</definedName>
    <definedName name="RUSBSHEADER">#REF!</definedName>
    <definedName name="RUSSIANBS" localSheetId="0">#REF!</definedName>
    <definedName name="RUSSIANB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ros_all1" localSheetId="0">#N/A</definedName>
    <definedName name="sbros_all1">#N/A</definedName>
    <definedName name="sbros_all2" localSheetId="0">#N/A</definedName>
    <definedName name="sbros_all2">#N/A</definedName>
    <definedName name="SEK" localSheetId="0">'[6]Курсы валют ЦБ'!#REF!</definedName>
    <definedName name="SEK">'[6]Курсы валют ЦБ'!#REF!</definedName>
    <definedName name="SHARECAPITAL" localSheetId="0">#REF!</definedName>
    <definedName name="SHARECAPITAL">#REF!</definedName>
    <definedName name="slt" localSheetId="0">#REF!</definedName>
    <definedName name="slt">#REF!</definedName>
    <definedName name="Slt_purch" localSheetId="0">#REF!</definedName>
    <definedName name="Slt_purch">#REF!</definedName>
    <definedName name="Soc_ind">[7]F5!$A$229:$E$238</definedName>
    <definedName name="sp_add" localSheetId="0">#N/A</definedName>
    <definedName name="sp_add">#N/A</definedName>
    <definedName name="sp_change" localSheetId="0">#N/A</definedName>
    <definedName name="sp_change">#N/A</definedName>
    <definedName name="sp_zam" localSheetId="0">#N/A</definedName>
    <definedName name="sp_zam">#N/A</definedName>
    <definedName name="Spr_r2_1">[7]F5!$A$58:$F$71</definedName>
    <definedName name="Spr_r2_2">[7]F5!$A$78:$D$87</definedName>
    <definedName name="Spr_r2_3">[7]F5!$A$91:$F$132</definedName>
    <definedName name="Spr_r3_1">[7]F5!$A$136:$D$157</definedName>
    <definedName name="suchii_usd_tod" localSheetId="0">[6]СЭЛТ!#REF!</definedName>
    <definedName name="suchii_usd_tod">[6]СЭЛТ!#REF!</definedName>
    <definedName name="t" localSheetId="0">#REF!</definedName>
    <definedName name="t">#REF!</definedName>
    <definedName name="tek_formula_yes" localSheetId="0">#N/A</definedName>
    <definedName name="tek_formula_yes">#N/A</definedName>
    <definedName name="theClose" localSheetId="0">#N/A</definedName>
    <definedName name="theClose">#N/A</definedName>
    <definedName name="theHide" localSheetId="0">#N/A</definedName>
    <definedName name="theHide">#N/A</definedName>
    <definedName name="theHide1">#N/A</definedName>
    <definedName name="theShow" localSheetId="0">#N/A</definedName>
    <definedName name="theShow">#N/A</definedName>
    <definedName name="TitlesSubEntries">'[9]Проводки''02'!$A$3,'[9]Проводки''02'!$A$73,'[9]Проводки''02'!$A$93,'[9]Проводки''02'!$A$117,'[9]Проводки''02'!$A$138,'[9]Проводки''02'!$A$159,'[9]Проводки''02'!$A$179,'[9]Проводки''02'!$A$204,'[9]Проводки''02'!$A$231,'[9]Проводки''02'!$A$251,'[9]Проводки''02'!$A$271,'[9]Проводки''02'!$A$291,'[9]Проводки''02'!$A$310,'[9]Проводки''02'!$A$331,'[9]Проводки''02'!$A$351,'[9]Проводки''02'!$A$370</definedName>
    <definedName name="TUL" localSheetId="0">'[6]Курсы валют ЦБ'!#REF!</definedName>
    <definedName name="TUL">'[6]Курсы валют ЦБ'!#REF!</definedName>
    <definedName name="UKG" localSheetId="0">'[6]Курсы валют ЦБ'!#REF!</definedName>
    <definedName name="UKG">'[6]Курсы валют ЦБ'!#REF!</definedName>
    <definedName name="unal">[24]Adj2002!$A$2:$IV$2,[24]Adj2002!$A$65:$IV$65,[24]Adj2002!$A$120:$IV$121,[24]Adj2002!$A$132:$IV$133,[24]Adj2002!$A$178:$IV$178,[24]Adj2002!$A$186:$IV$186,[24]Adj2002!$A$203:$IV$203,[24]Adj2002!$A$211:$IV$211,[24]Adj2002!$A$242:$IV$242,[24]Adj2002!$A$263:$IV$263,[24]Adj2002!$A$294:$IV$294,[24]Adj2002!$A$308:$IV$308,[24]Adj2002!$A$312:$IV$312,[24]Adj2002!$A$322:$IV$323</definedName>
    <definedName name="USD_SPN" localSheetId="0">[6]СЭЛТ!#REF!</definedName>
    <definedName name="USD_SPN">[6]СЭЛТ!#REF!</definedName>
    <definedName name="USD_SPN_A" localSheetId="0">[6]СЭЛТ!#REF!</definedName>
    <definedName name="USD_SPN_A">[6]СЭЛТ!#REF!</definedName>
    <definedName name="USD_SPN_B" localSheetId="0">[6]СЭЛТ!#REF!</definedName>
    <definedName name="USD_SPN_B">[6]СЭЛТ!#REF!</definedName>
    <definedName name="USD_SPN_D" localSheetId="0">[6]СЭЛТ!#REF!</definedName>
    <definedName name="USD_SPN_D">[6]СЭЛТ!#REF!</definedName>
    <definedName name="USD_SPN_T" localSheetId="0">[6]СЭЛТ!#REF!</definedName>
    <definedName name="USD_SPN_T">[6]СЭЛТ!#REF!</definedName>
    <definedName name="USD_SPN_V" localSheetId="0">[6]СЭЛТ!#REF!</definedName>
    <definedName name="USD_SPN_V">[6]СЭЛТ!#REF!</definedName>
    <definedName name="USD_SPT" localSheetId="0">[6]СЭЛТ!#REF!</definedName>
    <definedName name="USD_SPT">[6]СЭЛТ!#REF!</definedName>
    <definedName name="USD_SPT_A" localSheetId="0">[6]СЭЛТ!#REF!</definedName>
    <definedName name="USD_SPT_A">[6]СЭЛТ!#REF!</definedName>
    <definedName name="USD_SPT_B" localSheetId="0">[6]СЭЛТ!#REF!</definedName>
    <definedName name="USD_SPT_B">[6]СЭЛТ!#REF!</definedName>
    <definedName name="USD_SPT_D" localSheetId="0">[6]СЭЛТ!#REF!</definedName>
    <definedName name="USD_SPT_D">[6]СЭЛТ!#REF!</definedName>
    <definedName name="USD_SPT_T" localSheetId="0">[6]СЭЛТ!#REF!</definedName>
    <definedName name="USD_SPT_T">[6]СЭЛТ!#REF!</definedName>
    <definedName name="USD_SPT_V" localSheetId="0">[6]СЭЛТ!#REF!</definedName>
    <definedName name="USD_SPT_V">[6]СЭЛТ!#REF!</definedName>
    <definedName name="USD_TOD_A" localSheetId="0">[6]СЭЛТ!#REF!</definedName>
    <definedName name="USD_TOD_A">[6]СЭЛТ!#REF!</definedName>
    <definedName name="USD_TOD_B" localSheetId="0">[6]СЭЛТ!#REF!</definedName>
    <definedName name="USD_TOD_B">[6]СЭЛТ!#REF!</definedName>
    <definedName name="USD_TOD_D" localSheetId="0">[6]СЭЛТ!#REF!</definedName>
    <definedName name="USD_TOD_D">[6]СЭЛТ!#REF!</definedName>
    <definedName name="USD_TOD_T" localSheetId="0">[6]СЭЛТ!#REF!</definedName>
    <definedName name="USD_TOD_T">[6]СЭЛТ!#REF!</definedName>
    <definedName name="USD_TOD_V" localSheetId="0">[6]СЭЛТ!#REF!</definedName>
    <definedName name="USD_TOD_V">[6]СЭЛТ!#REF!</definedName>
    <definedName name="USD_TOM" localSheetId="0">[6]СЭЛТ!#REF!</definedName>
    <definedName name="USD_TOM">[6]СЭЛТ!#REF!</definedName>
    <definedName name="USD_TOM_A" localSheetId="0">[6]СЭЛТ!#REF!</definedName>
    <definedName name="USD_TOM_A">[6]СЭЛТ!#REF!</definedName>
    <definedName name="USD_TOM_B" localSheetId="0">[6]СЭЛТ!#REF!</definedName>
    <definedName name="USD_TOM_B">[6]СЭЛТ!#REF!</definedName>
    <definedName name="USD_TOM_D" localSheetId="0">[6]СЭЛТ!#REF!</definedName>
    <definedName name="USD_TOM_D">[6]СЭЛТ!#REF!</definedName>
    <definedName name="USD_TOM_T" localSheetId="0">[6]СЭЛТ!#REF!</definedName>
    <definedName name="USD_TOM_T">[6]СЭЛТ!#REF!</definedName>
    <definedName name="USD_TOM_V" localSheetId="0">[6]СЭЛТ!#REF!</definedName>
    <definedName name="USD_TOM_V">[6]СЭЛТ!#REF!</definedName>
    <definedName name="vid_all1" localSheetId="0">#N/A</definedName>
    <definedName name="vid_all1">#N/A</definedName>
    <definedName name="vid_all2" localSheetId="0">#N/A</definedName>
    <definedName name="vid_all2">#N/A</definedName>
    <definedName name="videl_list" localSheetId="0">#N/A</definedName>
    <definedName name="videl_list">#N/A</definedName>
    <definedName name="WIDTH" localSheetId="0">#REF!</definedName>
    <definedName name="WIDTH">#REF!</definedName>
    <definedName name="wrn.Radio." localSheetId="0" hidden="1">{#N/A,#N/A,FALSE,"Virgin Flightdeck"}</definedName>
    <definedName name="wrn.Radio." hidden="1">{#N/A,#N/A,FALSE,"Virgin Flightdeck"}</definedName>
    <definedName name="Z_68F08375_DDEC_4384_9CEC_CD30467556D3_.wvu.Cols" localSheetId="0" hidden="1">'Пр7 Фин потреб водоотвед'!$C:$D,'Пр7 Фин потреб водоотвед'!#REF!</definedName>
    <definedName name="Z_68F08375_DDEC_4384_9CEC_CD30467556D3_.wvu.PrintArea" localSheetId="0" hidden="1">'Пр7 Фин потреб водоотвед'!$A$1:$I$95</definedName>
    <definedName name="Z_68F08375_DDEC_4384_9CEC_CD30467556D3_.wvu.PrintTitles" localSheetId="0" hidden="1">'Пр7 Фин потреб водоотвед'!$10:$10</definedName>
    <definedName name="Z_68F08375_DDEC_4384_9CEC_CD30467556D3_.wvu.Rows" localSheetId="0" hidden="1">'Пр7 Фин потреб водоотвед'!$60:$68,'Пр7 Фин потреб водоотвед'!#REF!,'Пр7 Фин потреб водоотвед'!#REF!</definedName>
    <definedName name="Z_9E4A9FD4_9453_46A6_9C6A_B56FA23DC485_.wvu.Cols" localSheetId="0" hidden="1">'Пр7 Фин потреб водоотвед'!$C:$D</definedName>
    <definedName name="Z_9E4A9FD4_9453_46A6_9C6A_B56FA23DC485_.wvu.PrintArea" localSheetId="0" hidden="1">'Пр7 Фин потреб водоотвед'!$A$1:$I$95</definedName>
    <definedName name="Z_9E4A9FD4_9453_46A6_9C6A_B56FA23DC485_.wvu.PrintTitles" localSheetId="0" hidden="1">'Пр7 Фин потреб водоотвед'!$10:$10</definedName>
    <definedName name="Z_9E4A9FD4_9453_46A6_9C6A_B56FA23DC485_.wvu.Rows" localSheetId="0" hidden="1">'Пр7 Фин потреб водоотвед'!$60:$68,'Пр7 Фин потреб водоотвед'!#REF!,'Пр7 Фин потреб водоотвед'!#REF!</definedName>
    <definedName name="а" localSheetId="0">#REF!</definedName>
    <definedName name="а">#REF!</definedName>
    <definedName name="аао">[15]Tier1!$G$2</definedName>
    <definedName name="аекенен" localSheetId="0">'Пр7 Фин потреб водоотвед'!dialog8_no</definedName>
    <definedName name="аекенен">[1]!dialog8_no</definedName>
    <definedName name="ао" localSheetId="0">#REF!</definedName>
    <definedName name="ао">#REF!</definedName>
    <definedName name="аоа" localSheetId="0">#REF!</definedName>
    <definedName name="аоа">#REF!</definedName>
    <definedName name="аоао" localSheetId="0">#REF!</definedName>
    <definedName name="аоао">#REF!</definedName>
    <definedName name="аоап" localSheetId="0" hidden="1">#REF!</definedName>
    <definedName name="аоап" hidden="1">#REF!</definedName>
    <definedName name="аооа" localSheetId="0">#REF!</definedName>
    <definedName name="аооа">#REF!</definedName>
    <definedName name="аоы" localSheetId="0">[25]ФБР!#REF!</definedName>
    <definedName name="аоы">[25]ФБР!#REF!</definedName>
    <definedName name="ап" localSheetId="0">[25]ФБР!#REF!</definedName>
    <definedName name="ап">[25]ФБР!#REF!</definedName>
    <definedName name="апап" localSheetId="0">[25]ФБР!#REF!</definedName>
    <definedName name="апап">[25]ФБР!#REF!</definedName>
    <definedName name="апп" localSheetId="0">[25]ФБР!#REF!</definedName>
    <definedName name="апп">[25]ФБР!#REF!</definedName>
    <definedName name="апрвапр" localSheetId="0">#N/A</definedName>
    <definedName name="апрвапр">#N/A</definedName>
    <definedName name="апукцуыв" localSheetId="0">'Пр7 Фин потреб водоотвед'!del_el_d9</definedName>
    <definedName name="апукцуыв">[1]!del_el_d9</definedName>
    <definedName name="БелМГ" localSheetId="0">#REF!</definedName>
    <definedName name="БелМГ">#REF!</definedName>
    <definedName name="в" localSheetId="0">#REF!</definedName>
    <definedName name="в">#REF!</definedName>
    <definedName name="В1" localSheetId="0">#REF!</definedName>
    <definedName name="В1">#REF!</definedName>
    <definedName name="в23ё" localSheetId="0">#N/A</definedName>
    <definedName name="в23ё">#N/A</definedName>
    <definedName name="ва" localSheetId="0" hidden="1">#REF!</definedName>
    <definedName name="ва" hidden="1">#REF!</definedName>
    <definedName name="вакуе" localSheetId="0">'Пр7 Фин потреб водоотвед'!dialog10_no</definedName>
    <definedName name="вакуе">[1]!dialog10_no</definedName>
    <definedName name="вапа">[26]Список!$B$2:$B$7</definedName>
    <definedName name="ваппртргш" localSheetId="0">'Пр7 Фин потреб водоотвед'!vid_all1</definedName>
    <definedName name="ваппртргш">[1]!vid_all1</definedName>
    <definedName name="вар" localSheetId="0" hidden="1">#REF!</definedName>
    <definedName name="вар" hidden="1">#REF!</definedName>
    <definedName name="варрв" localSheetId="0">[25]ФБР!#REF!</definedName>
    <definedName name="варрв">[25]ФБР!#REF!</definedName>
    <definedName name="вв" localSheetId="0">#N/A</definedName>
    <definedName name="вв">#N/A</definedName>
    <definedName name="Виды_деятельности">[27]Список!$B$2:$B$7</definedName>
    <definedName name="вкекротр" localSheetId="0">'Пр7 Фин потреб водоотвед'!dialog10_yes</definedName>
    <definedName name="вкекротр">[1]!dialog10_yes</definedName>
    <definedName name="Возврат">[28]!Возврат</definedName>
    <definedName name="Возврат___0">NA()</definedName>
    <definedName name="Возврат1">[29]!Возврат</definedName>
    <definedName name="впфук" localSheetId="0">'Пр7 Фин потреб водоотвед'!add2_el_d9</definedName>
    <definedName name="впфук">[1]!add2_el_d9</definedName>
    <definedName name="Всего" localSheetId="0">#REF!</definedName>
    <definedName name="Всего">#REF!</definedName>
    <definedName name="второй" localSheetId="0">#REF!</definedName>
    <definedName name="второй">#REF!</definedName>
    <definedName name="Газстройдет">[29]!Возврат</definedName>
    <definedName name="Годовой_индекс_2000" localSheetId="0">#REF!</definedName>
    <definedName name="Годовой_индекс_2000">#REF!</definedName>
    <definedName name="Дата_составления_отчета">[30]Предприятие!$F$5</definedName>
    <definedName name="деб." localSheetId="0">#REF!</definedName>
    <definedName name="деб.">#REF!</definedName>
    <definedName name="Доход" localSheetId="0">#REF!</definedName>
    <definedName name="Доход">#REF!</definedName>
    <definedName name="Доход_1" localSheetId="0">#REF!</definedName>
    <definedName name="Доход_1">#REF!</definedName>
    <definedName name="енгенг" localSheetId="0">'Пр7 Фин потреб водоотвед'!sbros_all2</definedName>
    <definedName name="енгенг">[1]!sbros_all2</definedName>
    <definedName name="енгенго" localSheetId="0">'Пр7 Фин потреб водоотвед'!sbros_all1</definedName>
    <definedName name="енгенго">[1]!sbros_all1</definedName>
    <definedName name="енгшло" localSheetId="0">'Пр7 Фин потреб водоотвед'!sp_change</definedName>
    <definedName name="енгшло">[1]!sp_change</definedName>
    <definedName name="_xlnm.Print_Titles" localSheetId="0">'Пр7 Фин потреб водоотвед'!$10:$13</definedName>
    <definedName name="й" localSheetId="0">#N/A</definedName>
    <definedName name="й">#N/A</definedName>
    <definedName name="йй" localSheetId="0">#N/A</definedName>
    <definedName name="йй">#N/A</definedName>
    <definedName name="иит" localSheetId="0" hidden="1">#REF!</definedName>
    <definedName name="иит" hidden="1">#REF!</definedName>
    <definedName name="Итого_активы" localSheetId="0">#REF!</definedName>
    <definedName name="Итого_активы">#REF!</definedName>
    <definedName name="Итого_пассивы" localSheetId="0">#REF!</definedName>
    <definedName name="Итого_пассивы">#REF!</definedName>
    <definedName name="йц" localSheetId="0">#N/A</definedName>
    <definedName name="йц">#N/A</definedName>
    <definedName name="К1" localSheetId="0">'[31]Приложение 3'!#REF!</definedName>
    <definedName name="К1">'[31]Приложение 3'!#REF!</definedName>
    <definedName name="ке" localSheetId="0">#N/A</definedName>
    <definedName name="ке">#N/A</definedName>
    <definedName name="лншешг" localSheetId="0">'Пр7 Фин потреб водоотвед'!clik1</definedName>
    <definedName name="лншешг">[1]!clik1</definedName>
    <definedName name="м" localSheetId="0">#N/A</definedName>
    <definedName name="м">#N/A</definedName>
    <definedName name="Модуль12.theHide" localSheetId="0">#N/A</definedName>
    <definedName name="Модуль12.theHide">#N/A</definedName>
    <definedName name="Модуль9.theHide" localSheetId="0">#N/A</definedName>
    <definedName name="Модуль9.theHide">#N/A</definedName>
    <definedName name="мым" localSheetId="0">#N/A</definedName>
    <definedName name="мым">#N/A</definedName>
    <definedName name="н1" localSheetId="0">[32]МБП!#REF!</definedName>
    <definedName name="н1">[32]МБП!#REF!</definedName>
    <definedName name="н2" localSheetId="0">[32]МБП!#REF!</definedName>
    <definedName name="н2">[32]МБП!#REF!</definedName>
    <definedName name="н3" localSheetId="0">[32]МБП!#REF!</definedName>
    <definedName name="н3">[32]МБП!#REF!</definedName>
    <definedName name="н4" localSheetId="0">[33]МБП!#REF!</definedName>
    <definedName name="н4">[33]МБП!#REF!</definedName>
    <definedName name="н5" localSheetId="0">[33]МБП!#REF!</definedName>
    <definedName name="н5">[33]МБП!#REF!</definedName>
    <definedName name="н6" localSheetId="0">[33]МБП!#REF!</definedName>
    <definedName name="н6">[33]МБП!#REF!</definedName>
    <definedName name="н7" localSheetId="0">[34]МБП!#REF!</definedName>
    <definedName name="н7">[34]МБП!#REF!</definedName>
    <definedName name="н7гшнрор" localSheetId="0">'Пр7 Фин потреб водоотвед'!redak_el_d9</definedName>
    <definedName name="н7гшнрор">[1]!redak_el_d9</definedName>
    <definedName name="н8" localSheetId="0">[34]МБП!#REF!</definedName>
    <definedName name="н8">[34]МБП!#REF!</definedName>
    <definedName name="н9" localSheetId="0">[34]МБП!#REF!</definedName>
    <definedName name="н9">[34]МБП!#REF!</definedName>
    <definedName name="награды0">'[35]Лист 1'!$B$3:$B$14</definedName>
    <definedName name="награды2">'[35]Лист 1'!$D$3:$D$6</definedName>
    <definedName name="Названия_для_печати_ИМ">[36]OS01_6OZ!$A$3:$IV$8,[36]OS01_6OZ!$A$1:$A$65536</definedName>
    <definedName name="Наименование_подразделения">[30]Предприятие!$F$4</definedName>
    <definedName name="нглшлдзхжюб" localSheetId="0">'Пр7 Фин потреб водоотвед'!vid_all2</definedName>
    <definedName name="нглшлдзхжюб">[1]!vid_all2</definedName>
    <definedName name="нгшгнш" localSheetId="0">'Пр7 Фин потреб водоотвед'!sp_add</definedName>
    <definedName name="нгшгнш">[1]!sp_add</definedName>
    <definedName name="нгшенгор" localSheetId="0">'Пр7 Фин потреб водоотвед'!poisk</definedName>
    <definedName name="нгшенгор">[1]!poisk</definedName>
    <definedName name="нгшзщжнщшд" localSheetId="0">'Пр7 Фин потреб водоотвед'!sp_zam</definedName>
    <definedName name="нгшзщжнщшд">[1]!sp_zam</definedName>
    <definedName name="негк7шл" localSheetId="0">'Пр7 Фин потреб водоотвед'!dialog8_yes</definedName>
    <definedName name="негк7шл">[1]!dialog8_yes</definedName>
    <definedName name="ннннн" localSheetId="0">#N/A</definedName>
    <definedName name="ннннн">#N/A</definedName>
    <definedName name="оао" localSheetId="0">#REF!</definedName>
    <definedName name="оао">#REF!</definedName>
    <definedName name="оаооа" localSheetId="0">#REF!</definedName>
    <definedName name="оаооа">#REF!</definedName>
    <definedName name="_xlnm.Print_Area" localSheetId="0">'Пр7 Фин потреб водоотвед'!$A$1:$I$95</definedName>
    <definedName name="Область_печати_ИМ" localSheetId="0">#REF!</definedName>
    <definedName name="Область_печати_ИМ">#REF!</definedName>
    <definedName name="Обнуление_818" localSheetId="0">#N/A</definedName>
    <definedName name="Обнуление_818">#N/A</definedName>
    <definedName name="Общехоз" localSheetId="0">#REF!</definedName>
    <definedName name="Общехоз">#REF!</definedName>
    <definedName name="Общехозяйственные" localSheetId="0">#REF!</definedName>
    <definedName name="Общехозяйственные">#REF!</definedName>
    <definedName name="овап" localSheetId="0">#REF!</definedName>
    <definedName name="овап">#REF!</definedName>
    <definedName name="ово">[37]Предприятие!$F$4</definedName>
    <definedName name="оо" localSheetId="0">#N/A</definedName>
    <definedName name="оо">#N/A</definedName>
    <definedName name="опоа">[37]Предприятие!$F$5</definedName>
    <definedName name="опроон" localSheetId="0">'Пр7 Фин потреб водоотвед'!clik2</definedName>
    <definedName name="опроон">[1]!clik2</definedName>
    <definedName name="паа" localSheetId="0">#REF!</definedName>
    <definedName name="паа">#REF!</definedName>
    <definedName name="первый" localSheetId="0">#REF!</definedName>
    <definedName name="первый">#REF!</definedName>
    <definedName name="поаы" localSheetId="0">[25]ФБР!#REF!</definedName>
    <definedName name="поаы">[25]ФБР!#REF!</definedName>
    <definedName name="пооа" localSheetId="0">#REF!</definedName>
    <definedName name="пооа">#REF!</definedName>
    <definedName name="поп" localSheetId="0">[25]ФБР!#REF!</definedName>
    <definedName name="поп">[25]ФБР!#REF!</definedName>
    <definedName name="про" localSheetId="0">'[38]Проводки''02'!$B$37:$C$37,'[38]Проводки''02'!$B$50:$C$50,'[38]Проводки''02'!$B$53:$C$53,'[38]Проводки''02'!$B$69:$C$69,'[38]Проводки''02'!$B$78:$C$78,'[38]Проводки''02'!$B$81:$C$81,'[38]Проводки''02'!$B$84:$C$84,'[38]Проводки''02'!$C$89,'[38]Проводки''02'!$B$89,'[38]Проводки''02'!$B$99:$C$99,'[38]Проводки''02'!#REF!,'[38]Проводки''02'!#REF!,'[38]Проводки''02'!#REF!,'[38]Проводки''02'!#REF!,'[38]Проводки''02'!$B$123:$C$124,'[38]Проводки''02'!$C$124,'[38]Проводки''02'!$B$126:$C$126,'[38]Проводки''02'!$B$129:$C$129,'[38]Проводки''02'!$B$132:$C$132,'[38]Проводки''02'!$B$135:$C$135,'[38]Проводки''02'!$B$144:$C$144</definedName>
    <definedName name="про">'[38]Проводки''02'!$B$37:$C$37,'[38]Проводки''02'!$B$50:$C$50,'[38]Проводки''02'!$B$53:$C$53,'[38]Проводки''02'!$B$69:$C$69,'[38]Проводки''02'!$B$78:$C$78,'[38]Проводки''02'!$B$81:$C$81,'[38]Проводки''02'!$B$84:$C$84,'[38]Проводки''02'!$C$89,'[38]Проводки''02'!$B$89,'[38]Проводки''02'!$B$99:$C$99,'[38]Проводки''02'!#REF!,'[38]Проводки''02'!#REF!,'[38]Проводки''02'!#REF!,'[38]Проводки''02'!#REF!,'[38]Проводки''02'!$B$123:$C$124,'[38]Проводки''02'!$C$124,'[38]Проводки''02'!$B$126:$C$126,'[38]Проводки''02'!$B$129:$C$129,'[38]Проводки''02'!$B$132:$C$132,'[38]Проводки''02'!$B$135:$C$135,'[38]Проводки''02'!$B$144:$C$144</definedName>
    <definedName name="с" localSheetId="0">#N/A</definedName>
    <definedName name="с">#N/A</definedName>
    <definedName name="с1" localSheetId="0">#REF!</definedName>
    <definedName name="с1">#REF!</definedName>
    <definedName name="сс" localSheetId="0">#N/A</definedName>
    <definedName name="сс">#N/A</definedName>
    <definedName name="сс3" localSheetId="0">'Пр7 Фин потреб водоотвед'!clik2</definedName>
    <definedName name="сс3">[1]!clik2</definedName>
    <definedName name="сссс" localSheetId="0">#N/A</definedName>
    <definedName name="сссс">#N/A</definedName>
    <definedName name="ссы" localSheetId="0">#N/A</definedName>
    <definedName name="ссы">#N/A</definedName>
    <definedName name="Таблица41" localSheetId="0">#REF!</definedName>
    <definedName name="Таблица41">#REF!</definedName>
    <definedName name="третий" localSheetId="0">#REF!</definedName>
    <definedName name="третий">#REF!</definedName>
    <definedName name="тщшо" localSheetId="0" hidden="1">#REF!</definedName>
    <definedName name="тщшо" hidden="1">#REF!</definedName>
    <definedName name="у" localSheetId="0">#N/A</definedName>
    <definedName name="у">#N/A</definedName>
    <definedName name="укепкуеуке" localSheetId="0">'Пр7 Фин потреб водоотвед'!del_sp2</definedName>
    <definedName name="укепкуеуке">[1]!del_sp2</definedName>
    <definedName name="Ф1" localSheetId="0">#REF!</definedName>
    <definedName name="Ф1">#REF!</definedName>
    <definedName name="фот" localSheetId="0">#N/A</definedName>
    <definedName name="фот">#N/A</definedName>
    <definedName name="ц" localSheetId="0">#N/A</definedName>
    <definedName name="ц">#N/A</definedName>
    <definedName name="цу" localSheetId="0">#N/A</definedName>
    <definedName name="цу">#N/A</definedName>
    <definedName name="ч" localSheetId="0">#N/A</definedName>
    <definedName name="ч">#N/A</definedName>
    <definedName name="четвертый" localSheetId="0">#REF!</definedName>
    <definedName name="четвертый">#REF!</definedName>
    <definedName name="ыв" localSheetId="0">#N/A</definedName>
    <definedName name="ыв">#N/A</definedName>
    <definedName name="ыввыаммчсваыва" localSheetId="0">'Пр7 Фин потреб водоотвед'!del_el2</definedName>
    <definedName name="ыввыаммчсваыва">[1]!del_el2</definedName>
    <definedName name="ыыыы" localSheetId="0">#N/A</definedName>
    <definedName name="ыыыы">#N/A</definedName>
    <definedName name="я" localSheetId="0">#N/A</definedName>
    <definedName name="я">#N/A</definedName>
    <definedName name="яваомвлд" localSheetId="0">'Пр7 Фин потреб водоотвед'!del_el_d9</definedName>
    <definedName name="яваомвлд">[1]!del_el_d9</definedName>
  </definedNames>
  <calcPr calcId="125725"/>
</workbook>
</file>

<file path=xl/calcChain.xml><?xml version="1.0" encoding="utf-8"?>
<calcChain xmlns="http://schemas.openxmlformats.org/spreadsheetml/2006/main">
  <c r="F92" i="1"/>
  <c r="E92"/>
  <c r="D92"/>
  <c r="E90"/>
  <c r="D91"/>
  <c r="C91"/>
  <c r="C90"/>
  <c r="G80"/>
  <c r="E81"/>
  <c r="F80"/>
  <c r="E80"/>
  <c r="E73" s="1"/>
  <c r="G73"/>
  <c r="F73"/>
  <c r="F58"/>
  <c r="G51"/>
  <c r="H51" s="1"/>
  <c r="F47"/>
  <c r="F48" s="1"/>
  <c r="E48"/>
  <c r="E47" s="1"/>
  <c r="D47"/>
  <c r="C47"/>
  <c r="F45"/>
  <c r="G43"/>
  <c r="G42" s="1"/>
  <c r="F42"/>
  <c r="E42"/>
  <c r="E34"/>
  <c r="E28" s="1"/>
  <c r="E33"/>
  <c r="D33"/>
  <c r="C33"/>
  <c r="G33"/>
  <c r="G28"/>
  <c r="D28"/>
  <c r="C28"/>
  <c r="H25"/>
  <c r="H91" s="1"/>
  <c r="C26"/>
  <c r="G25"/>
  <c r="G91" s="1"/>
  <c r="F25"/>
  <c r="C24"/>
  <c r="E23"/>
  <c r="F22"/>
  <c r="D22"/>
  <c r="C22"/>
  <c r="G21"/>
  <c r="H21" s="1"/>
  <c r="E17"/>
  <c r="G14"/>
  <c r="D69" l="1"/>
  <c r="H43"/>
  <c r="H42" s="1"/>
  <c r="D90"/>
  <c r="F69"/>
  <c r="C69"/>
  <c r="C71" s="1"/>
  <c r="H28"/>
  <c r="H52"/>
  <c r="G47"/>
  <c r="G48" s="1"/>
  <c r="H92"/>
  <c r="H80"/>
  <c r="H73" s="1"/>
  <c r="C83"/>
  <c r="C73" s="1"/>
  <c r="C72" s="1"/>
  <c r="C84" s="1"/>
  <c r="C85" s="1"/>
  <c r="E69"/>
  <c r="H90"/>
  <c r="D84"/>
  <c r="D85" s="1"/>
  <c r="D71"/>
  <c r="D83"/>
  <c r="D72"/>
  <c r="F83"/>
  <c r="F84"/>
  <c r="F85" s="1"/>
  <c r="F71"/>
  <c r="H23"/>
  <c r="E45"/>
  <c r="H47"/>
  <c r="H48" s="1"/>
  <c r="G92"/>
  <c r="G90" s="1"/>
  <c r="G23"/>
  <c r="F91"/>
  <c r="F90" s="1"/>
  <c r="E83" l="1"/>
  <c r="E84" s="1"/>
  <c r="E85" s="1"/>
  <c r="E72"/>
  <c r="E71"/>
  <c r="G69"/>
  <c r="H69"/>
  <c r="H84" l="1"/>
  <c r="H85" s="1"/>
  <c r="H71"/>
  <c r="H83"/>
  <c r="G84"/>
  <c r="G85" s="1"/>
  <c r="G71"/>
  <c r="G83"/>
  <c r="G72"/>
  <c r="H72"/>
</calcChain>
</file>

<file path=xl/sharedStrings.xml><?xml version="1.0" encoding="utf-8"?>
<sst xmlns="http://schemas.openxmlformats.org/spreadsheetml/2006/main" count="150" uniqueCount="137">
  <si>
    <t>Приложение №6</t>
  </si>
  <si>
    <t>РАСЧЕТ ФИНАНСОВЫХ ПОТРЕБНОСТЕЙ ДЛЯ РЕАЛИЗАЦИИ ПРОИЗВОДСТВЕННОЙ ПРОГРАММЫ</t>
  </si>
  <si>
    <t xml:space="preserve">РАСЧЕТ ФИНАНСОВЫХ ПОТРЕБНОСТЕЙ ДЛЯ  РЕАЛИЗАЦИИ ПРОИЗВОДСТВЕННОЙ ПРОГРАММЫ </t>
  </si>
  <si>
    <t>И ПРЕДВАРИТЕЛЬНЫЙ РАСЧЕТ ТАРИФА НА ВОДООТВЕДЕНИЕ</t>
  </si>
  <si>
    <t xml:space="preserve">ОАО Енисейская ТГК (ТГК-13) филиал "Красноярская ТЭЦ-2" </t>
  </si>
  <si>
    <t>(наименование организации)</t>
  </si>
  <si>
    <t>№ п/п</t>
  </si>
  <si>
    <t>Наименование показателей</t>
  </si>
  <si>
    <t>Факт 2011г.</t>
  </si>
  <si>
    <t>Отчетный период 2012 год</t>
  </si>
  <si>
    <t>Факт   2012 г.</t>
  </si>
  <si>
    <t>Отчетный период 2013г</t>
  </si>
  <si>
    <t>План регулируемого периода 2014 г.</t>
  </si>
  <si>
    <t>Примечание (указать номера страницы приложений по обоснованию затрат)</t>
  </si>
  <si>
    <t>План (учтено в тарифе)</t>
  </si>
  <si>
    <t>факт 1 кв.</t>
  </si>
  <si>
    <t>тыс.руб.</t>
  </si>
  <si>
    <t>Справочно: среднемесячная оплата труда в целом по организации (руб.)</t>
  </si>
  <si>
    <t>Справочно: численность персонала в целом по организации, ед.</t>
  </si>
  <si>
    <t>Реагенты</t>
  </si>
  <si>
    <t>Электроэнергия (основное производство)</t>
  </si>
  <si>
    <t>Затраты на работу основного персонала</t>
  </si>
  <si>
    <t>численность персонала, чел.</t>
  </si>
  <si>
    <t>ставка рабочего 1 разряда</t>
  </si>
  <si>
    <t>средний разряд</t>
  </si>
  <si>
    <t>среднемесячная оплата труда основного производственного персонала (руб.)</t>
  </si>
  <si>
    <t>Отчисления на соц. нужды</t>
  </si>
  <si>
    <t>процент отчислений</t>
  </si>
  <si>
    <t>Амортизация и аренда, в т.ч.</t>
  </si>
  <si>
    <t>Амортизация основных фондов</t>
  </si>
  <si>
    <t>Аренда основных фондов</t>
  </si>
  <si>
    <t>Ремонт и техническое обслуживание , в том числе:</t>
  </si>
  <si>
    <t>6.1</t>
  </si>
  <si>
    <t>материалы</t>
  </si>
  <si>
    <t>6.2</t>
  </si>
  <si>
    <t>затраты на оплату труда ремонтного персонала</t>
  </si>
  <si>
    <t>численность ремонтного  персонала, чел.</t>
  </si>
  <si>
    <t>среднемесячная оплата труда ремонтного персонала (руб.)</t>
  </si>
  <si>
    <t>6.3</t>
  </si>
  <si>
    <t>отчисления на социальные нужды</t>
  </si>
  <si>
    <t>6.4</t>
  </si>
  <si>
    <t>капитальный ремонт</t>
  </si>
  <si>
    <t>6.5</t>
  </si>
  <si>
    <t>мероприятия по программе энергосбережения</t>
  </si>
  <si>
    <t>6.6</t>
  </si>
  <si>
    <t>прочие затраты</t>
  </si>
  <si>
    <t>Затраты по содержанию аварийно-диспетчерской службы</t>
  </si>
  <si>
    <t>Прочие прямые расходы, в т.ч.</t>
  </si>
  <si>
    <t>8.1</t>
  </si>
  <si>
    <t>услуги сторонних организаций</t>
  </si>
  <si>
    <t>8.2</t>
  </si>
  <si>
    <t>транспортный налог</t>
  </si>
  <si>
    <t>Оплата услуг по перекачке и очистке сточных вод другими организациями</t>
  </si>
  <si>
    <t>Наименование поставщика</t>
  </si>
  <si>
    <t>Объем сточных вод, тыс. м3.</t>
  </si>
  <si>
    <t xml:space="preserve">Тариф, руб./м3 </t>
  </si>
  <si>
    <t>10</t>
  </si>
  <si>
    <t>Накладные расходы, в т.ч.</t>
  </si>
  <si>
    <t>10.1</t>
  </si>
  <si>
    <t xml:space="preserve">Цеховые расходы </t>
  </si>
  <si>
    <t>10.1.1</t>
  </si>
  <si>
    <t>Затраты на оплату цехового персонала</t>
  </si>
  <si>
    <t>численность цехового персонала</t>
  </si>
  <si>
    <t>среднемесячная оплата труда цехового персонала (руб.)</t>
  </si>
  <si>
    <t>10.1.2</t>
  </si>
  <si>
    <t>Отчисления на социальные нужды</t>
  </si>
  <si>
    <t>10.1.3</t>
  </si>
  <si>
    <t>Электроэнергия</t>
  </si>
  <si>
    <t>10.1.4</t>
  </si>
  <si>
    <t>Лабораторные исследования воды</t>
  </si>
  <si>
    <t>10.1.5</t>
  </si>
  <si>
    <t>Транспортные расходы, в т.ч.</t>
  </si>
  <si>
    <t>10.1.5.1</t>
  </si>
  <si>
    <t>ГСМ</t>
  </si>
  <si>
    <t>Прочие расходы</t>
  </si>
  <si>
    <t>10.2</t>
  </si>
  <si>
    <t>Общеэксплуатационные расходы</t>
  </si>
  <si>
    <t>11.2.1</t>
  </si>
  <si>
    <t>Затраты на оплату труда АУП</t>
  </si>
  <si>
    <t>Численность АУП, распределяемого на регулируемый вид деятельности, ед.</t>
  </si>
  <si>
    <t>среднемесячная оплата труда АУП (руб.)</t>
  </si>
  <si>
    <t>11.2.2</t>
  </si>
  <si>
    <t>11.2.3</t>
  </si>
  <si>
    <t>Заработная плата прочего общехозяйственного персонала</t>
  </si>
  <si>
    <t>Численность прочего общехозяйственного персонала, распределяемого на регулируемый вид деятельности, ед.</t>
  </si>
  <si>
    <t>11.2.4</t>
  </si>
  <si>
    <t>Отчисления на соц. нужды от заработной платы прочего общехозяйственного персонала</t>
  </si>
  <si>
    <t>11.2.5</t>
  </si>
  <si>
    <t>11.2.6</t>
  </si>
  <si>
    <t>11</t>
  </si>
  <si>
    <t>ВСЕГО РАСХОДОВ:</t>
  </si>
  <si>
    <t>12</t>
  </si>
  <si>
    <t>Объем реализации сточных вод, т.м3</t>
  </si>
  <si>
    <t>13</t>
  </si>
  <si>
    <t>Себестоимость 1м3 сточных вод</t>
  </si>
  <si>
    <t>14</t>
  </si>
  <si>
    <t>Рентабельность, %</t>
  </si>
  <si>
    <t>15</t>
  </si>
  <si>
    <t>Валовая прибыль, в т.ч.</t>
  </si>
  <si>
    <t>15.1</t>
  </si>
  <si>
    <t>Прибыль на развитие производства</t>
  </si>
  <si>
    <t>15.2</t>
  </si>
  <si>
    <t>капитальные вложения</t>
  </si>
  <si>
    <t>15.3</t>
  </si>
  <si>
    <t>15.4</t>
  </si>
  <si>
    <t>прибыль на социальное развитие</t>
  </si>
  <si>
    <t>15.5</t>
  </si>
  <si>
    <t>прибыль на поощрение</t>
  </si>
  <si>
    <t>15.6</t>
  </si>
  <si>
    <t>прибыль на прочие цели</t>
  </si>
  <si>
    <t>15.7</t>
  </si>
  <si>
    <t>налоги и сборы всего, в т.ч.</t>
  </si>
  <si>
    <t>15.7.1</t>
  </si>
  <si>
    <t>налог на прибыль</t>
  </si>
  <si>
    <t>15.7.2</t>
  </si>
  <si>
    <t>налог на имущество</t>
  </si>
  <si>
    <t>16</t>
  </si>
  <si>
    <t>Доходы</t>
  </si>
  <si>
    <t>17</t>
  </si>
  <si>
    <t>Среднегодовой тариф, руб/м3 (без НДС)</t>
  </si>
  <si>
    <t>Среднегодовой тариф, руб/м3 (с НДС)</t>
  </si>
  <si>
    <t>Инвестиционная надбавка, руб/м3 (без НДС)</t>
  </si>
  <si>
    <t>Инвестиционная надбавка, руб/м3 (с НДС)</t>
  </si>
  <si>
    <t>Тариф с учетом надбавки, руб/м3 (без НДС)</t>
  </si>
  <si>
    <t>Тариф с учетом надбавки, руб/м3 (с НДС)</t>
  </si>
  <si>
    <t>18</t>
  </si>
  <si>
    <t>Предусмотренная в затратах организации величина финансовых средств по источникам финансирования всего, в т.ч.</t>
  </si>
  <si>
    <t>18.1</t>
  </si>
  <si>
    <t>амортизация</t>
  </si>
  <si>
    <t>18.2</t>
  </si>
  <si>
    <t>прибыль</t>
  </si>
  <si>
    <t>18.3</t>
  </si>
  <si>
    <t>бюджетное финансирование</t>
  </si>
  <si>
    <t>18.4</t>
  </si>
  <si>
    <t>заемные средства</t>
  </si>
  <si>
    <t>18.5</t>
  </si>
  <si>
    <t>другие источники</t>
  </si>
</sst>
</file>

<file path=xl/styles.xml><?xml version="1.0" encoding="utf-8"?>
<styleSheet xmlns="http://schemas.openxmlformats.org/spreadsheetml/2006/main">
  <numFmts count="17">
    <numFmt numFmtId="43" formatCode="_-* #,##0.00_р_._-;\-* #,##0.00_р_._-;_-* &quot;-&quot;??_р_._-;_-@_-"/>
    <numFmt numFmtId="164" formatCode="#,##0.000"/>
    <numFmt numFmtId="165" formatCode="#,##0.0"/>
    <numFmt numFmtId="166" formatCode="#,##0.00000"/>
    <numFmt numFmtId="167" formatCode="0.0"/>
    <numFmt numFmtId="168" formatCode="@\ *."/>
    <numFmt numFmtId="169" formatCode="000000"/>
    <numFmt numFmtId="170" formatCode="0000"/>
    <numFmt numFmtId="171" formatCode="_ * #,##0_)_р_._ ;_ * \(#,##0\)_р_._ ;_ * &quot;-&quot;_)_р_._ ;_ @_ "/>
    <numFmt numFmtId="172" formatCode="#,##0;\-#,##0"/>
    <numFmt numFmtId="173" formatCode="dd\.mm\.yyyy&quot;г.&quot;"/>
    <numFmt numFmtId="174" formatCode="_(* #,##0.00_);_(* \(#,##0.00\);_(* &quot;-&quot;??_);_(@_)"/>
    <numFmt numFmtId="175" formatCode="yyyy"/>
    <numFmt numFmtId="176" formatCode="yyyy\ &quot;год&quot;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</numFmts>
  <fonts count="6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Helv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9"/>
      <name val="Arial Cyr"/>
      <family val="2"/>
      <charset val="204"/>
    </font>
    <font>
      <sz val="8"/>
      <color indexed="9"/>
      <name val="Arial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20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Baltica"/>
      <charset val="204"/>
    </font>
    <font>
      <u/>
      <sz val="7"/>
      <color indexed="36"/>
      <name val="Arial"/>
      <family val="2"/>
      <charset val="204"/>
    </font>
    <font>
      <sz val="10"/>
      <color indexed="17"/>
      <name val="Arial Cyr"/>
      <family val="2"/>
      <charset val="204"/>
    </font>
    <font>
      <b/>
      <sz val="10"/>
      <name val="Baltica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62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8"/>
      <color indexed="62"/>
      <name val="Arial"/>
      <family val="2"/>
      <charset val="204"/>
    </font>
    <font>
      <b/>
      <sz val="8"/>
      <color indexed="63"/>
      <name val="Arial"/>
      <family val="2"/>
      <charset val="204"/>
    </font>
    <font>
      <b/>
      <sz val="8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12"/>
      <name val="Arial Cyr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color indexed="60"/>
      <name val="Arial"/>
      <family val="2"/>
      <charset val="204"/>
    </font>
    <font>
      <sz val="8"/>
      <name val="Arial"/>
      <family val="2"/>
      <charset val="204"/>
    </font>
    <font>
      <sz val="8"/>
      <color indexed="20"/>
      <name val="Arial"/>
      <family val="2"/>
      <charset val="204"/>
    </font>
    <font>
      <i/>
      <sz val="8"/>
      <color indexed="23"/>
      <name val="Arial"/>
      <family val="2"/>
      <charset val="204"/>
    </font>
    <font>
      <sz val="8"/>
      <color indexed="52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 Cyr"/>
    </font>
    <font>
      <sz val="8"/>
      <color indexed="17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3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9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68" fontId="16" fillId="0" borderId="0">
      <alignment horizontal="center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169" fontId="25" fillId="0" borderId="0" applyFont="0" applyFill="0" applyBorder="0">
      <alignment horizontal="center"/>
    </xf>
    <xf numFmtId="0" fontId="26" fillId="0" borderId="0">
      <alignment horizontal="right"/>
    </xf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7" fillId="3" borderId="0" applyNumberFormat="0" applyBorder="0" applyAlignment="0" applyProtection="0"/>
    <xf numFmtId="0" fontId="28" fillId="20" borderId="10" applyNumberFormat="0" applyAlignment="0" applyProtection="0"/>
    <xf numFmtId="0" fontId="29" fillId="21" borderId="11" applyNumberFormat="0" applyAlignment="0" applyProtection="0"/>
    <xf numFmtId="170" fontId="5" fillId="0" borderId="12" applyFont="0" applyFill="0" applyBorder="0" applyProtection="0">
      <alignment horizontal="center"/>
      <protection locked="0"/>
    </xf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30" fillId="0" borderId="13" applyFont="0" applyFill="0" applyBorder="0"/>
    <xf numFmtId="37" fontId="31" fillId="0" borderId="13" applyFont="0" applyFill="0" applyBorder="0">
      <protection locked="0"/>
    </xf>
    <xf numFmtId="37" fontId="32" fillId="22" borderId="4" applyFill="0" applyBorder="0" applyProtection="0"/>
    <xf numFmtId="172" fontId="5" fillId="0" borderId="0" applyFill="0" applyBorder="0">
      <protection locked="0"/>
    </xf>
    <xf numFmtId="37" fontId="5" fillId="0" borderId="0" applyFont="0" applyFill="0" applyBorder="0" applyAlignment="0" applyProtection="0"/>
    <xf numFmtId="15" fontId="33" fillId="0" borderId="8" applyFont="0" applyFill="0" applyBorder="0" applyAlignment="0">
      <alignment horizontal="centerContinuous"/>
    </xf>
    <xf numFmtId="173" fontId="33" fillId="0" borderId="8" applyFont="0" applyFill="0" applyBorder="0" applyAlignment="0">
      <alignment horizontal="centerContinuous"/>
    </xf>
    <xf numFmtId="0" fontId="34" fillId="0" borderId="0" applyNumberFormat="0" applyFill="0" applyBorder="0" applyAlignment="0" applyProtection="0"/>
    <xf numFmtId="174" fontId="35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7" fillId="4" borderId="0" applyNumberFormat="0" applyBorder="0" applyAlignment="0" applyProtection="0"/>
    <xf numFmtId="0" fontId="38" fillId="23" borderId="14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7" borderId="10" applyNumberFormat="0" applyAlignment="0" applyProtection="0"/>
    <xf numFmtId="0" fontId="44" fillId="0" borderId="18" applyNumberFormat="0" applyFill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5" fillId="24" borderId="0" applyNumberFormat="0" applyBorder="0" applyAlignment="0" applyProtection="0"/>
    <xf numFmtId="0" fontId="5" fillId="0" borderId="0"/>
    <xf numFmtId="0" fontId="18" fillId="0" borderId="0"/>
    <xf numFmtId="0" fontId="5" fillId="25" borderId="19" applyNumberFormat="0" applyFont="0" applyAlignment="0" applyProtection="0"/>
    <xf numFmtId="0" fontId="46" fillId="20" borderId="20" applyNumberFormat="0" applyAlignment="0" applyProtection="0"/>
    <xf numFmtId="0" fontId="26" fillId="0" borderId="0" applyNumberFormat="0" applyFill="0" applyBorder="0" applyAlignment="0" applyProtection="0">
      <alignment horizontal="center"/>
    </xf>
    <xf numFmtId="0" fontId="18" fillId="0" borderId="0"/>
    <xf numFmtId="0" fontId="47" fillId="0" borderId="0" applyNumberFormat="0" applyFill="0" applyBorder="0" applyAlignment="0" applyProtection="0"/>
    <xf numFmtId="0" fontId="48" fillId="0" borderId="21" applyNumberFormat="0" applyFill="0" applyAlignment="0" applyProtection="0"/>
    <xf numFmtId="49" fontId="38" fillId="26" borderId="22">
      <alignment horizontal="left"/>
    </xf>
    <xf numFmtId="0" fontId="49" fillId="0" borderId="0" applyNumberFormat="0" applyFill="0" applyBorder="0" applyAlignment="0" applyProtection="0"/>
    <xf numFmtId="175" fontId="33" fillId="0" borderId="8" applyFont="0" applyFill="0" applyBorder="0" applyAlignment="0">
      <alignment horizontal="centerContinuous"/>
    </xf>
    <xf numFmtId="176" fontId="50" fillId="0" borderId="8" applyFont="0" applyFill="0" applyBorder="0" applyAlignment="0">
      <alignment horizontal="centerContinuous"/>
    </xf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177" fontId="51" fillId="0" borderId="23">
      <protection locked="0"/>
    </xf>
    <xf numFmtId="0" fontId="52" fillId="7" borderId="10" applyNumberFormat="0" applyAlignment="0" applyProtection="0"/>
    <xf numFmtId="0" fontId="53" fillId="20" borderId="20" applyNumberFormat="0" applyAlignment="0" applyProtection="0"/>
    <xf numFmtId="0" fontId="54" fillId="20" borderId="10" applyNumberFormat="0" applyAlignment="0" applyProtection="0"/>
    <xf numFmtId="0" fontId="55" fillId="0" borderId="15" applyNumberFormat="0" applyFill="0" applyAlignment="0" applyProtection="0"/>
    <xf numFmtId="0" fontId="56" fillId="0" borderId="16" applyNumberFormat="0" applyFill="0" applyAlignment="0" applyProtection="0"/>
    <xf numFmtId="0" fontId="57" fillId="0" borderId="17" applyNumberFormat="0" applyFill="0" applyAlignment="0" applyProtection="0"/>
    <xf numFmtId="0" fontId="57" fillId="0" borderId="0" applyNumberFormat="0" applyFill="0" applyBorder="0" applyAlignment="0" applyProtection="0"/>
    <xf numFmtId="177" fontId="58" fillId="26" borderId="23"/>
    <xf numFmtId="0" fontId="59" fillId="0" borderId="21" applyNumberFormat="0" applyFill="0" applyAlignment="0" applyProtection="0"/>
    <xf numFmtId="0" fontId="60" fillId="21" borderId="11" applyNumberFormat="0" applyAlignment="0" applyProtection="0"/>
    <xf numFmtId="0" fontId="16" fillId="0" borderId="4">
      <alignment horizontal="center" wrapText="1"/>
    </xf>
    <xf numFmtId="0" fontId="47" fillId="0" borderId="0" applyNumberFormat="0" applyFill="0" applyBorder="0" applyAlignment="0" applyProtection="0"/>
    <xf numFmtId="0" fontId="61" fillId="24" borderId="0" applyNumberFormat="0" applyBorder="0" applyAlignment="0" applyProtection="0"/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5" fillId="0" borderId="0"/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5" fillId="0" borderId="0"/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3" fillId="3" borderId="0" applyNumberFormat="0" applyBorder="0" applyAlignment="0" applyProtection="0"/>
    <xf numFmtId="0" fontId="64" fillId="0" borderId="0" applyNumberFormat="0" applyFill="0" applyBorder="0" applyAlignment="0" applyProtection="0"/>
    <xf numFmtId="0" fontId="5" fillId="25" borderId="19" applyNumberFormat="0" applyFont="0" applyAlignment="0" applyProtection="0"/>
    <xf numFmtId="0" fontId="65" fillId="0" borderId="18" applyNumberFormat="0" applyFill="0" applyAlignment="0" applyProtection="0"/>
    <xf numFmtId="0" fontId="18" fillId="0" borderId="0"/>
    <xf numFmtId="0" fontId="66" fillId="0" borderId="0" applyNumberFormat="0" applyFill="0" applyBorder="0" applyAlignment="0" applyProtection="0"/>
    <xf numFmtId="178" fontId="67" fillId="0" borderId="0" applyFont="0" applyFill="0" applyBorder="0" applyAlignment="0" applyProtection="0"/>
    <xf numFmtId="179" fontId="67" fillId="0" borderId="0" applyFont="0" applyFill="0" applyBorder="0" applyAlignment="0" applyProtection="0"/>
    <xf numFmtId="0" fontId="68" fillId="4" borderId="0" applyNumberFormat="0" applyBorder="0" applyAlignment="0" applyProtection="0"/>
  </cellStyleXfs>
  <cellXfs count="76">
    <xf numFmtId="0" fontId="0" fillId="0" borderId="0" xfId="0"/>
    <xf numFmtId="0" fontId="1" fillId="0" borderId="0" xfId="1"/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7" fillId="0" borderId="0" xfId="0" applyFont="1"/>
    <xf numFmtId="0" fontId="3" fillId="0" borderId="0" xfId="1" applyFont="1"/>
    <xf numFmtId="0" fontId="8" fillId="0" borderId="3" xfId="1" applyFont="1" applyBorder="1" applyAlignment="1">
      <alignment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 wrapText="1"/>
    </xf>
    <xf numFmtId="2" fontId="8" fillId="0" borderId="4" xfId="1" applyNumberFormat="1" applyFont="1" applyFill="1" applyBorder="1" applyAlignment="1">
      <alignment horizontal="center" vertical="center" wrapText="1"/>
    </xf>
    <xf numFmtId="1" fontId="8" fillId="0" borderId="4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/>
    </xf>
    <xf numFmtId="0" fontId="10" fillId="0" borderId="4" xfId="1" applyFont="1" applyBorder="1" applyAlignment="1">
      <alignment vertical="center" wrapText="1"/>
    </xf>
    <xf numFmtId="164" fontId="10" fillId="0" borderId="4" xfId="1" applyNumberFormat="1" applyFont="1" applyBorder="1" applyAlignment="1">
      <alignment vertical="center"/>
    </xf>
    <xf numFmtId="4" fontId="10" fillId="0" borderId="4" xfId="1" applyNumberFormat="1" applyFont="1" applyBorder="1" applyAlignment="1">
      <alignment vertical="center"/>
    </xf>
    <xf numFmtId="4" fontId="10" fillId="0" borderId="4" xfId="1" applyNumberFormat="1" applyFont="1" applyFill="1" applyBorder="1" applyAlignment="1">
      <alignment vertical="center"/>
    </xf>
    <xf numFmtId="49" fontId="8" fillId="0" borderId="4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vertical="center" wrapText="1"/>
    </xf>
    <xf numFmtId="1" fontId="2" fillId="0" borderId="4" xfId="1" applyNumberFormat="1" applyFont="1" applyFill="1" applyBorder="1" applyAlignment="1">
      <alignment vertical="center"/>
    </xf>
    <xf numFmtId="165" fontId="2" fillId="0" borderId="4" xfId="1" applyNumberFormat="1" applyFont="1" applyFill="1" applyBorder="1" applyAlignment="1">
      <alignment vertical="center"/>
    </xf>
    <xf numFmtId="4" fontId="2" fillId="0" borderId="4" xfId="1" applyNumberFormat="1" applyFont="1" applyFill="1" applyBorder="1" applyAlignment="1">
      <alignment vertical="center"/>
    </xf>
    <xf numFmtId="2" fontId="2" fillId="0" borderId="4" xfId="1" applyNumberFormat="1" applyFont="1" applyBorder="1" applyAlignment="1">
      <alignment vertical="center"/>
    </xf>
    <xf numFmtId="4" fontId="10" fillId="0" borderId="4" xfId="1" applyNumberFormat="1" applyFont="1" applyFill="1" applyBorder="1" applyAlignment="1">
      <alignment vertical="center" wrapText="1"/>
    </xf>
    <xf numFmtId="4" fontId="2" fillId="0" borderId="4" xfId="1" applyNumberFormat="1" applyFont="1" applyBorder="1" applyAlignment="1">
      <alignment vertical="center" wrapText="1"/>
    </xf>
    <xf numFmtId="4" fontId="2" fillId="0" borderId="4" xfId="1" applyNumberFormat="1" applyFont="1" applyFill="1" applyBorder="1" applyAlignment="1">
      <alignment vertical="center" wrapText="1"/>
    </xf>
    <xf numFmtId="3" fontId="2" fillId="0" borderId="4" xfId="1" applyNumberFormat="1" applyFont="1" applyBorder="1" applyAlignment="1">
      <alignment vertical="center" wrapText="1"/>
    </xf>
    <xf numFmtId="4" fontId="10" fillId="0" borderId="4" xfId="1" applyNumberFormat="1" applyFont="1" applyBorder="1" applyAlignment="1">
      <alignment vertical="center" wrapText="1"/>
    </xf>
    <xf numFmtId="4" fontId="2" fillId="0" borderId="4" xfId="1" applyNumberFormat="1" applyFont="1" applyBorder="1" applyAlignment="1">
      <alignment vertical="center"/>
    </xf>
    <xf numFmtId="165" fontId="2" fillId="0" borderId="4" xfId="1" applyNumberFormat="1" applyFont="1" applyFill="1" applyBorder="1" applyAlignment="1">
      <alignment vertical="center" wrapText="1"/>
    </xf>
    <xf numFmtId="164" fontId="2" fillId="0" borderId="4" xfId="1" applyNumberFormat="1" applyFont="1" applyFill="1" applyBorder="1" applyAlignment="1">
      <alignment vertical="center"/>
    </xf>
    <xf numFmtId="0" fontId="9" fillId="0" borderId="4" xfId="1" applyFont="1" applyBorder="1" applyAlignment="1">
      <alignment vertical="center" wrapText="1"/>
    </xf>
    <xf numFmtId="0" fontId="8" fillId="0" borderId="4" xfId="1" applyFont="1" applyBorder="1" applyAlignment="1">
      <alignment vertical="center" wrapText="1"/>
    </xf>
    <xf numFmtId="166" fontId="10" fillId="0" borderId="4" xfId="1" applyNumberFormat="1" applyFont="1" applyBorder="1" applyAlignment="1">
      <alignment vertical="center" wrapText="1"/>
    </xf>
    <xf numFmtId="49" fontId="11" fillId="0" borderId="4" xfId="1" applyNumberFormat="1" applyFont="1" applyBorder="1" applyAlignment="1">
      <alignment horizontal="center" vertical="center"/>
    </xf>
    <xf numFmtId="0" fontId="12" fillId="0" borderId="4" xfId="1" applyFont="1" applyBorder="1" applyAlignment="1">
      <alignment vertical="center" wrapText="1"/>
    </xf>
    <xf numFmtId="0" fontId="9" fillId="0" borderId="4" xfId="1" applyFont="1" applyBorder="1" applyAlignment="1">
      <alignment horizontal="center" vertical="center" wrapText="1"/>
    </xf>
    <xf numFmtId="0" fontId="13" fillId="0" borderId="0" xfId="1" applyFont="1"/>
    <xf numFmtId="3" fontId="10" fillId="0" borderId="4" xfId="1" applyNumberFormat="1" applyFont="1" applyBorder="1" applyAlignment="1">
      <alignment vertical="center" wrapText="1"/>
    </xf>
    <xf numFmtId="0" fontId="14" fillId="0" borderId="0" xfId="1" applyFont="1"/>
    <xf numFmtId="0" fontId="15" fillId="0" borderId="4" xfId="1" applyFont="1" applyBorder="1" applyAlignment="1">
      <alignment vertical="center" wrapText="1"/>
    </xf>
    <xf numFmtId="164" fontId="10" fillId="0" borderId="4" xfId="1" applyNumberFormat="1" applyFont="1" applyBorder="1" applyAlignment="1">
      <alignment vertical="center" wrapText="1"/>
    </xf>
    <xf numFmtId="165" fontId="2" fillId="0" borderId="4" xfId="1" applyNumberFormat="1" applyFont="1" applyBorder="1" applyAlignment="1">
      <alignment vertical="center" wrapText="1"/>
    </xf>
    <xf numFmtId="164" fontId="8" fillId="0" borderId="4" xfId="1" applyNumberFormat="1" applyFont="1" applyBorder="1" applyAlignment="1">
      <alignment horizontal="center" vertical="center" wrapText="1"/>
    </xf>
    <xf numFmtId="2" fontId="10" fillId="0" borderId="4" xfId="1" applyNumberFormat="1" applyFont="1" applyBorder="1" applyAlignment="1">
      <alignment vertical="center" wrapText="1"/>
    </xf>
    <xf numFmtId="10" fontId="2" fillId="0" borderId="4" xfId="1" applyNumberFormat="1" applyFont="1" applyFill="1" applyBorder="1" applyAlignment="1">
      <alignment vertical="center" wrapText="1"/>
    </xf>
    <xf numFmtId="10" fontId="2" fillId="0" borderId="4" xfId="1" applyNumberFormat="1" applyFont="1" applyBorder="1" applyAlignment="1">
      <alignment vertical="center" wrapText="1"/>
    </xf>
    <xf numFmtId="2" fontId="2" fillId="0" borderId="4" xfId="1" applyNumberFormat="1" applyFont="1" applyBorder="1" applyAlignment="1">
      <alignment vertical="center" wrapText="1"/>
    </xf>
    <xf numFmtId="167" fontId="2" fillId="0" borderId="4" xfId="1" applyNumberFormat="1" applyFont="1" applyFill="1" applyBorder="1" applyAlignment="1">
      <alignment vertical="center" wrapText="1"/>
    </xf>
    <xf numFmtId="2" fontId="2" fillId="0" borderId="4" xfId="1" applyNumberFormat="1" applyFont="1" applyFill="1" applyBorder="1" applyAlignment="1">
      <alignment vertical="center" wrapText="1"/>
    </xf>
    <xf numFmtId="164" fontId="10" fillId="0" borderId="4" xfId="1" applyNumberFormat="1" applyFont="1" applyFill="1" applyBorder="1" applyAlignment="1">
      <alignment vertical="center" wrapText="1"/>
    </xf>
    <xf numFmtId="167" fontId="8" fillId="0" borderId="4" xfId="1" applyNumberFormat="1" applyFont="1" applyBorder="1" applyAlignment="1">
      <alignment horizontal="center" vertical="center" wrapText="1"/>
    </xf>
    <xf numFmtId="2" fontId="10" fillId="0" borderId="4" xfId="1" applyNumberFormat="1" applyFont="1" applyFill="1" applyBorder="1" applyAlignment="1">
      <alignment vertical="center" wrapText="1"/>
    </xf>
    <xf numFmtId="2" fontId="16" fillId="0" borderId="4" xfId="1" applyNumberFormat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167" fontId="2" fillId="0" borderId="4" xfId="1" applyNumberFormat="1" applyFont="1" applyBorder="1" applyAlignment="1">
      <alignment vertical="center" wrapText="1"/>
    </xf>
    <xf numFmtId="2" fontId="2" fillId="0" borderId="4" xfId="1" applyNumberFormat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10" fillId="0" borderId="9" xfId="1" applyFont="1" applyBorder="1" applyAlignment="1">
      <alignment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5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2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</cellXfs>
  <cellStyles count="173">
    <cellStyle name="]_x000d__x000a_Zoomed=1_x000d__x000a_Row=0_x000d__x000a_Column=0_x000d__x000a_Height=0_x000d__x000a_Width=0_x000d__x000a_FontName=FoxFont_x000d__x000a_FontStyle=0_x000d__x000a_FontSize=9_x000d__x000a_PrtFontName=FoxPrin" xfId="4"/>
    <cellStyle name="_2-2" xfId="5"/>
    <cellStyle name="_Cонтов_версия 1.1.-в части плана" xfId="6"/>
    <cellStyle name="_RP-2000" xfId="7"/>
    <cellStyle name="_RP-2000_10-7 9 мес  2007 Енисейская ТГК (ТГК-13) Свод" xfId="8"/>
    <cellStyle name="_RP-2000_КЭР_2007" xfId="9"/>
    <cellStyle name="_RP-2000_КЭСР_9mes_2007" xfId="10"/>
    <cellStyle name="_SZNP - Eqiuty Roll" xfId="11"/>
    <cellStyle name="_SZNP - Eqiuty Roll_10-7 9 мес  2007 Енисейская ТГК (ТГК-13) Свод" xfId="12"/>
    <cellStyle name="_SZNP - Eqiuty Roll_КЭР_2007" xfId="13"/>
    <cellStyle name="_SZNP - Eqiuty Roll_КЭСР_9mes_2007" xfId="14"/>
    <cellStyle name="_SZNP - rasshifrovki-002000-333" xfId="15"/>
    <cellStyle name="_SZNP - rasshifrovki-002000-333_10-7 9 мес  2007 Енисейская ТГК (ТГК-13) Свод" xfId="16"/>
    <cellStyle name="_SZNP - rasshifrovki-002000-333_КЭР_2007" xfId="17"/>
    <cellStyle name="_SZNP - rasshifrovki-002000-333_КЭСР_9mes_2007" xfId="18"/>
    <cellStyle name="_SZNP - TRS-092000" xfId="19"/>
    <cellStyle name="_SZNP - TRS-092000_10-7 9 мес  2007 Енисейская ТГК (ТГК-13) Свод" xfId="20"/>
    <cellStyle name="_SZNP - TRS-092000_КЭР_2007" xfId="21"/>
    <cellStyle name="_SZNP - TRS-092000_КЭСР_9mes_2007" xfId="22"/>
    <cellStyle name="_КЭСР_9mes_2007" xfId="23"/>
    <cellStyle name="_СТЭЦ ФБ 36" xfId="24"/>
    <cellStyle name="_Таблица соответствия ЕПС и ТВ МСФО PL" xfId="25"/>
    <cellStyle name="0,00;0;" xfId="26"/>
    <cellStyle name="20% - Accent1" xfId="27"/>
    <cellStyle name="20% - Accent2" xfId="28"/>
    <cellStyle name="20% - Accent3" xfId="29"/>
    <cellStyle name="20% - Accent4" xfId="30"/>
    <cellStyle name="20% - Accent5" xfId="31"/>
    <cellStyle name="20% - Accent6" xfId="32"/>
    <cellStyle name="20% - Акцент1 2" xfId="33"/>
    <cellStyle name="20% - Акцент2 2" xfId="34"/>
    <cellStyle name="20% - Акцент3 2" xfId="35"/>
    <cellStyle name="20% - Акцент4 2" xfId="36"/>
    <cellStyle name="20% - Акцент5 2" xfId="37"/>
    <cellStyle name="20% - Акцент6 2" xfId="38"/>
    <cellStyle name="40% - Accent1" xfId="39"/>
    <cellStyle name="40% - Accent2" xfId="40"/>
    <cellStyle name="40% - Accent3" xfId="41"/>
    <cellStyle name="40% - Accent4" xfId="42"/>
    <cellStyle name="40% - Accent5" xfId="43"/>
    <cellStyle name="40% - Accent6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6Code" xfId="63"/>
    <cellStyle name="8pt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Code" xfId="74"/>
    <cellStyle name="Comma [0]_PACK98R" xfId="75"/>
    <cellStyle name="Comma_Budgeting model_master_v10" xfId="76"/>
    <cellStyle name="Currency EN" xfId="77"/>
    <cellStyle name="Currency RU" xfId="78"/>
    <cellStyle name="Currency RU calc" xfId="79"/>
    <cellStyle name="Currency RU_10-7 9 мес  2007 Енисейская ТГК (ТГК-13) Свод" xfId="80"/>
    <cellStyle name="Currency_99 FAconv Voronezh" xfId="81"/>
    <cellStyle name="Date EN" xfId="82"/>
    <cellStyle name="Date RU" xfId="83"/>
    <cellStyle name="Explanatory Text" xfId="84"/>
    <cellStyle name="fghdfhgvhgvhOR" xfId="85"/>
    <cellStyle name="Followed Hyperlink" xfId="86"/>
    <cellStyle name="Good" xfId="87"/>
    <cellStyle name="Green" xfId="88"/>
    <cellStyle name="Heading 1" xfId="89"/>
    <cellStyle name="Heading 2" xfId="90"/>
    <cellStyle name="Heading 3" xfId="91"/>
    <cellStyle name="Heading 4" xfId="92"/>
    <cellStyle name="Hyperlink" xfId="93"/>
    <cellStyle name="Input" xfId="94"/>
    <cellStyle name="Linked Cell" xfId="95"/>
    <cellStyle name="Millares [0]_A" xfId="96"/>
    <cellStyle name="Millares_A" xfId="97"/>
    <cellStyle name="Moneda [0]_A" xfId="98"/>
    <cellStyle name="Moneda_A" xfId="99"/>
    <cellStyle name="Neutral" xfId="100"/>
    <cellStyle name="Normal_~0058959" xfId="101"/>
    <cellStyle name="normбlnм_laroux" xfId="102"/>
    <cellStyle name="Note" xfId="103"/>
    <cellStyle name="Output" xfId="104"/>
    <cellStyle name="small" xfId="105"/>
    <cellStyle name="Style 1" xfId="106"/>
    <cellStyle name="Title" xfId="107"/>
    <cellStyle name="Total" xfId="108"/>
    <cellStyle name="Ujke,jq" xfId="109"/>
    <cellStyle name="Warning Text" xfId="110"/>
    <cellStyle name="Year EN" xfId="111"/>
    <cellStyle name="Year RU" xfId="112"/>
    <cellStyle name="Акцент1 2" xfId="113"/>
    <cellStyle name="Акцент2 2" xfId="114"/>
    <cellStyle name="Акцент3 2" xfId="115"/>
    <cellStyle name="Акцент4 2" xfId="116"/>
    <cellStyle name="Акцент5 2" xfId="117"/>
    <cellStyle name="Акцент6 2" xfId="118"/>
    <cellStyle name="Беззащитный" xfId="119"/>
    <cellStyle name="Ввод  2" xfId="120"/>
    <cellStyle name="Вывод 2" xfId="121"/>
    <cellStyle name="Вычисление 2" xfId="122"/>
    <cellStyle name="Заголовок 1 2" xfId="123"/>
    <cellStyle name="Заголовок 2 2" xfId="124"/>
    <cellStyle name="Заголовок 3 2" xfId="125"/>
    <cellStyle name="Заголовок 4 2" xfId="126"/>
    <cellStyle name="Защитный" xfId="127"/>
    <cellStyle name="Итог 2" xfId="128"/>
    <cellStyle name="Контрольная ячейка 2" xfId="129"/>
    <cellStyle name="ЛокСмета" xfId="130"/>
    <cellStyle name="Название 2" xfId="131"/>
    <cellStyle name="Нейтральный 2" xfId="132"/>
    <cellStyle name="Обычный" xfId="0" builtinId="0"/>
    <cellStyle name="Обычный 10" xfId="133"/>
    <cellStyle name="Обычный 11" xfId="134"/>
    <cellStyle name="Обычный 12" xfId="135"/>
    <cellStyle name="Обычный 13" xfId="136"/>
    <cellStyle name="Обычный 14" xfId="137"/>
    <cellStyle name="Обычный 15" xfId="138"/>
    <cellStyle name="Обычный 16" xfId="139"/>
    <cellStyle name="Обычный 17" xfId="140"/>
    <cellStyle name="Обычный 18" xfId="141"/>
    <cellStyle name="Обычный 19" xfId="142"/>
    <cellStyle name="Обычный 2" xfId="1"/>
    <cellStyle name="Обычный 2 2" xfId="143"/>
    <cellStyle name="Обычный 20" xfId="144"/>
    <cellStyle name="Обычный 21" xfId="145"/>
    <cellStyle name="Обычный 22" xfId="146"/>
    <cellStyle name="Обычный 23" xfId="147"/>
    <cellStyle name="Обычный 24" xfId="148"/>
    <cellStyle name="Обычный 25" xfId="149"/>
    <cellStyle name="Обычный 26" xfId="150"/>
    <cellStyle name="Обычный 27" xfId="151"/>
    <cellStyle name="Обычный 28" xfId="152"/>
    <cellStyle name="Обычный 29" xfId="153"/>
    <cellStyle name="Обычный 3" xfId="3"/>
    <cellStyle name="Обычный 3 2" xfId="154"/>
    <cellStyle name="Обычный 30" xfId="155"/>
    <cellStyle name="Обычный 31" xfId="156"/>
    <cellStyle name="Обычный 32" xfId="157"/>
    <cellStyle name="Обычный 33" xfId="158"/>
    <cellStyle name="Обычный 4" xfId="2"/>
    <cellStyle name="Обычный 5" xfId="159"/>
    <cellStyle name="Обычный 6" xfId="160"/>
    <cellStyle name="Обычный 7" xfId="161"/>
    <cellStyle name="Обычный 8" xfId="162"/>
    <cellStyle name="Обычный 9" xfId="163"/>
    <cellStyle name="Плохой 2" xfId="164"/>
    <cellStyle name="Пояснение 2" xfId="165"/>
    <cellStyle name="Примечание 2" xfId="166"/>
    <cellStyle name="Связанная ячейка 2" xfId="167"/>
    <cellStyle name="Стиль 1" xfId="168"/>
    <cellStyle name="Текст предупреждения 2" xfId="169"/>
    <cellStyle name="Тысячи [0]_60, 61 расчеты по кап. стр-ву" xfId="170"/>
    <cellStyle name="Тысячи_60, 61 расчеты по кап. стр-ву" xfId="171"/>
    <cellStyle name="Хороший 2" xfId="17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5;&#1080;&#1075;&#1072;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5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3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4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INWORD\JENY\BUXGALT\GOD_OTCH\BALAN_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1\otchet\BBS.ABS\o&amp;g\CLIENTS\UES\99IAS\Consolidation\Conpacks%2099\Centre\AddSheet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in.mail.ru/ACTUAR/CBR/Audit%202000/New_plan_CBR_99_calculator_v1_n_de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ORKUN~1\LOCALS~1\Temp\&#1055;&#1083;&#1072;&#1085;%20&#1087;&#1086;&#1089;&#1090;&#1091;&#1087;&#1083;&#1077;&#1085;&#1080;&#1081;%20&#1085;&#1072;%20&#1084;&#1072;&#1088;&#1090;%20&#1076;&#1083;&#1103;%20&#1050;&#1069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Addition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preciation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F_SERVER\disk_z\WINWORD\JENY\BUXGALT\GOD_OTCH\BALAN_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osure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posa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ier1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BS.ABS\BANK\STNDFRM\IASCONV\Examples\conv_E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Project\IFRG\&#1058;&#1088;&#1072;&#1085;&#1089;&#1085;&#1077;&#1092;&#1090;&#1077;&#1087;&#1088;&#1086;&#1076;&#1091;&#1082;&#1090;-%20&#1087;&#1083;&#1072;&#1085;&#1080;&#1088;&#1086;&#1074;&#1072;&#1085;&#1080;&#1077;\&#1058;&#1053;&#1055;%202002\&#1041;&#1072;&#1079;&#1072;%20TNP%20CaseWare%202002\&#1041;&#1077;&#1083;&#1086;&#1088;&#1091;&#1089;&#1089;&#1082;&#1080;&#1081;%20&#1062;&#1069;&#1057;\&#1041;&#1077;&#1083;&#1086;&#1088;&#1091;&#1089;&#1089;&#1082;&#1080;&#1081;%20&#1062;&#1069;&#1057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1\otchet\Temp\Rar$DI00.593\&#1055;&#1083;&#1072;&#1085;%20&#1087;&#1086;&#1089;&#1090;&#1091;&#1087;&#1083;&#1077;&#1085;&#1080;&#1081;%20&#1085;&#1072;%20&#1084;&#1072;&#1088;&#1090;%20&#1076;&#1083;&#1103;%20&#1050;&#106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1\otchet\USERS\Res\DSB\PK\&#1055;&#1083;&#1072;&#1090;&#1077;&#1078;&#1085;&#1099;&#1081;%20&#1082;&#1072;&#1083;&#1077;&#1085;&#1076;&#1072;&#1088;&#1100;%20%20%20&#1073;&#1083;&#1072;&#1085;&#1082;%20%20&#1041;&#1091;&#1088;&#1083;&#1072;&#1095;&#1077;&#1085;&#1082;&#1086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s\DSB\PK\&#1055;&#1083;&#1072;&#1090;&#1077;&#1078;&#1085;&#1099;&#1081;%20&#1082;&#1072;&#1083;&#1077;&#1085;&#1076;&#1072;&#1088;&#1100;%20%20%20&#1073;&#1083;&#1072;&#1085;&#1082;%20%20&#1041;&#1091;&#1088;&#1083;&#1072;&#1095;&#1077;&#1085;&#1082;&#1086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1\otchet\WINWORD\JENY\BUXGALT\GOD_OTCH\BALAN_N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WINWORD\JENY\BUXGALT\GOD_OTCH\BALAN_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ORKUN~1\LOCALS~1\Temp\&#1041;&#1102;&#1076;&#1078;&#1077;&#1090;%20&#1087;&#1083;&#1072;&#1085;%20&#1085;&#1072;%203&#1082;&#1074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orary%20Internet%20Files\Content.IE5\W1Q583I1\&#1062;&#1041;%20-&#1092;&#1086;&#1088;&#1084;&#1099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MAX\Restatement\SUAL\UAZ\&#1059;&#1040;&#1047;&#1055;&#1045;&#1056;2&#1044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OLYA\&#1057;&#1090;&#1072;&#1085;&#1076;&#1072;&#1088;&#1090;&#1085;%20&#1090;&#1088;&#1072;&#1085;&#1089;&#1092;&#1086;&#1088;&#1084;&#1072;&#1094;%20&#1090;&#1072;&#1073;&#1083;\rest_tab_passif_&#1087;&#1088;&#1086;&#1084;\SUAL\UAZ\&#1059;&#1040;&#1047;&#1055;&#1045;&#1056;2&#1044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WINDOWS\TEMP\SUAL\UAZ\&#1059;&#1040;&#1047;&#1055;&#1045;&#1056;2&#1044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1\otchet\&#1052;&#1086;&#1080;%20&#1076;&#1086;&#1082;&#1091;&#1084;&#1077;&#1085;&#1090;&#1099;\2006%20&#1053;&#1072;&#1075;&#1088;&#1072;&#1076;&#1085;&#1099;&#1077;\&#1048;&#1085;&#1092;&#1086;&#1088;&#1084;&#1072;&#1094;&#1080;&#1103;%20&#1087;&#1086;%20&#1085;&#1072;&#1075;&#1088;&#1072;&#1078;&#1076;&#1077;&#1085;&#1080;&#1102;%20&#1088;&#1072;&#1073;&#1086;&#1090;&#1085;&#1080;&#1082;&#1086;&#1074;%20&#1092;&#1080;&#1083;&#1080;&#1072;&#1083;&#1072;%20&#1050;&#1088;&#1072;&#1089;&#1085;&#1086;&#1103;&#1088;&#1089;&#1082;&#1072;&#1103;%20&#1058;&#1077;&#1087;&#1083;&#1086;&#1089;&#1077;&#1090;&#110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Documents%20and%20Settings\&#1042;&#1080;&#1082;&#1090;&#1086;&#1088;\&#1052;&#1086;&#1080;%20&#1076;&#1086;&#1082;&#1091;&#1084;&#1077;&#1085;&#1090;&#1099;\&#1056;&#1077;&#1075;&#1080;&#1089;&#1090;&#1088;%20&#1054;&#1057;%20&#1079;&#1072;%20&#1080;&#1102;&#1083;&#1100;\&#1056;&#1077;&#1075;&#1080;&#1089;&#1090;&#1088;%20&#1054;&#1057;%20&#1079;&#1072;%20&#1080;&#1102;&#1083;&#1100;\&#1056;&#1077;&#1075;&#1080;&#1089;&#1090;&#1088;%20&#1085;&#1072;&#1083;.%20&#1091;&#1095;&#1077;&#1090;&#1072;%20&#1054;&#1057;%20&#1079;&#1072;%20&#1072;&#1074;&#1075;&#1091;&#1089;&#109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1\otchet\Temp\Rar$DI00.593\&#1041;&#1102;&#1076;&#1078;&#1077;&#1090;%20&#1087;&#1083;&#1072;&#1085;%20&#1085;&#1072;%203&#1082;&#1074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non%20chargeable%20projects\conversion\MyClients\1998\Neftehim\con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12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DOCUME~1\leuda\LOCALS~1\Temp\C.Lotus.Notes.Data\Rin3112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5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Documents%20and%20Settings\shchegolev\&#1056;&#1072;&#1073;&#1086;&#1095;&#1080;&#1081;%20&#1089;&#1090;&#1086;&#1083;\&#1055;&#1086;&#1083;&#1080;&#1075;&#1086;&#1085;\&#1071;&#1082;&#1091;&#1090;&#1091;&#1075;&#1086;&#1083;&#1100;\&#1079;&#1072;&#1087;&#1088;&#1086;&#1089;&#1099;\2004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10 Вся Эн"/>
      <sheetName val="Книга3"/>
    </sheetNames>
    <definedNames>
      <definedName name="_1Модуль12_.theHide" refersTo="#ССЫЛКА!"/>
      <definedName name="add1_el_d9" refersTo="#ССЫЛКА!"/>
      <definedName name="add2_el_d9" refersTo="#ССЫЛКА!"/>
      <definedName name="clik1" refersTo="#ССЫЛКА!"/>
      <definedName name="clik2" refersTo="#ССЫЛКА!"/>
      <definedName name="del_el_d9" refersTo="#ССЫЛКА!"/>
      <definedName name="del_el2" refersTo="#ССЫЛКА!"/>
      <definedName name="del_sp2" refersTo="#ССЫЛКА!"/>
      <definedName name="dialog10_no" refersTo="#ССЫЛКА!"/>
      <definedName name="dialog10_yes" refersTo="#ССЫЛКА!"/>
      <definedName name="dialog8_no" refersTo="#ССЫЛКА!"/>
      <definedName name="dialog8_yes" refersTo="#ССЫЛКА!"/>
      <definedName name="poisk" refersTo="#ССЫЛКА!"/>
      <definedName name="redak_el_d9" refersTo="#ССЫЛКА!"/>
      <definedName name="sbros_all1" refersTo="#ССЫЛКА!"/>
      <definedName name="sbros_all2" refersTo="#ССЫЛКА!"/>
      <definedName name="sp_add" refersTo="#ССЫЛКА!"/>
      <definedName name="sp_change" refersTo="#ССЫЛКА!"/>
      <definedName name="sp_zam" refersTo="#ССЫЛКА!"/>
      <definedName name="vid_all1" refersTo="#ССЫЛКА!"/>
      <definedName name="vid_all2" refersTo="#ССЫЛКА!"/>
    </defined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5"/>
      <sheetName val="Форма № 5"/>
      <sheetName val="F5"/>
    </sheetNames>
    <sheetDataSet>
      <sheetData sheetId="0" refreshError="1"/>
      <sheetData sheetId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F3"/>
      <sheetName val="5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F4"/>
      <sheetName val="F3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12"/>
      <sheetName val="13"/>
      <sheetName val="14"/>
      <sheetName val="15"/>
      <sheetName val="16"/>
      <sheetName val="25"/>
      <sheetName val="29"/>
      <sheetName val="2а"/>
      <sheetName val="2b"/>
      <sheetName val="3а"/>
      <sheetName val="F4"/>
    </sheetNames>
    <sheetDataSet>
      <sheetData sheetId="0" refreshError="1">
        <row r="5">
          <cell r="A5" t="str">
            <v>ЭЛЕКТРОСТАНЦИИ</v>
          </cell>
        </row>
        <row r="14">
          <cell r="A14" t="str">
            <v>9.</v>
          </cell>
        </row>
        <row r="15">
          <cell r="A15" t="str">
            <v>10.</v>
          </cell>
        </row>
        <row r="16">
          <cell r="A16" t="str">
            <v>11.</v>
          </cell>
        </row>
        <row r="17">
          <cell r="A17" t="str">
            <v>12.</v>
          </cell>
        </row>
        <row r="18">
          <cell r="A18" t="str">
            <v>13.</v>
          </cell>
        </row>
        <row r="19">
          <cell r="A19" t="str">
            <v>14.</v>
          </cell>
        </row>
        <row r="20">
          <cell r="A20" t="str">
            <v>15.</v>
          </cell>
        </row>
        <row r="21">
          <cell r="A21" t="str">
            <v>Прочие</v>
          </cell>
        </row>
        <row r="22">
          <cell r="A22" t="str">
            <v>Итого:</v>
          </cell>
          <cell r="C22">
            <v>0</v>
          </cell>
          <cell r="D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ЭЛЕКТРОСЕТИ</v>
          </cell>
        </row>
        <row r="29">
          <cell r="A29" t="str">
            <v>Прочие</v>
          </cell>
        </row>
        <row r="30">
          <cell r="A30" t="str">
            <v>Итого:</v>
          </cell>
          <cell r="C30">
            <v>0</v>
          </cell>
          <cell r="D30">
            <v>0</v>
          </cell>
        </row>
        <row r="31">
          <cell r="A31" t="str">
            <v>ТЕПЛОВЫЕ СЕТИ</v>
          </cell>
        </row>
        <row r="33">
          <cell r="A33" t="str">
            <v>2.</v>
          </cell>
        </row>
        <row r="34">
          <cell r="A34" t="str">
            <v>3.</v>
          </cell>
        </row>
        <row r="35">
          <cell r="A35" t="str">
            <v>4.</v>
          </cell>
        </row>
        <row r="36">
          <cell r="A36" t="str">
            <v>5.</v>
          </cell>
        </row>
        <row r="37">
          <cell r="A37" t="str">
            <v>Прочие</v>
          </cell>
        </row>
        <row r="38">
          <cell r="A38" t="str">
            <v>Итого:</v>
          </cell>
          <cell r="C38">
            <v>0</v>
          </cell>
          <cell r="D38">
            <v>0</v>
          </cell>
        </row>
        <row r="39">
          <cell r="A39" t="str">
            <v>Прочие виды основных средств (не включенные в перечисленные выше группы)</v>
          </cell>
        </row>
        <row r="40">
          <cell r="A40" t="str">
            <v>Всего, сальдо по счетам (соответствует итоговым данным на 30.09.01 Табл.№2)</v>
          </cell>
          <cell r="C40">
            <v>0</v>
          </cell>
          <cell r="D40">
            <v>0</v>
          </cell>
        </row>
        <row r="42">
          <cell r="A42" t="str">
            <v>Остаточная стоимость (должна  соответствовать данным  строки 120 баланса)</v>
          </cell>
          <cell r="C42">
            <v>0</v>
          </cell>
        </row>
        <row r="44">
          <cell r="A44" t="str">
            <v>В том числе, Основные фонды непроизводственного характера (соответствует итоговым данным на 30.09.01 Табл.№2)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BALAN_N"/>
      <sheetName val="движение руды"/>
      <sheetName val="автобаза"/>
      <sheetName val="АТТ"/>
      <sheetName val="Дт 21-х"/>
      <sheetName val="01.03"/>
      <sheetName val="Проводки"/>
      <sheetName val="12-ть мес. 2002 год"/>
      <sheetName val="02.03"/>
    </sheetNames>
    <definedNames>
      <definedName name="Возврат" refersTo="#ССЫЛКА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djustments"/>
      <sheetName val="RAR Form 1 &amp; 2"/>
      <sheetName val="Current year parametrs"/>
      <sheetName val="Tier1"/>
      <sheetName val="P&amp;L Support"/>
      <sheetName val="IAS Fin Stats"/>
      <sheetName val="CF workings"/>
      <sheetName val="D Tax"/>
      <sheetName val="CashFlows"/>
      <sheetName val="Equity statement"/>
      <sheetName val="Disclosure"/>
      <sheetName val="Inflate Beg. Bal."/>
      <sheetName val="Additions"/>
      <sheetName val="Disposals"/>
      <sheetName val="Depreciation"/>
      <sheetName val="Entries"/>
      <sheetName val="Calculation of BD"/>
      <sheetName val=" Inventory IAS adjustments"/>
      <sheetName val="Interest accrual"/>
      <sheetName val="Tax accrual"/>
      <sheetName val="Turnover tax accrual"/>
      <sheetName val="Realocation of RAR reserves"/>
      <sheetName val="Deferred VAT reclass"/>
      <sheetName val="FA reclass"/>
      <sheetName val="Inventory reclass"/>
      <sheetName val="Turnover taxes reclass"/>
      <sheetName val="Taxes reclass"/>
      <sheetName val="IAS AuditAnalisys"/>
      <sheetName val="RAR AuditAnalisys"/>
      <sheetName val="Контрольный лист"/>
      <sheetName val="Ошибки"/>
      <sheetName val="F1"/>
      <sheetName val="F2"/>
      <sheetName val="F2(Оплата)"/>
      <sheetName val="F3"/>
      <sheetName val="F4"/>
      <sheetName val="F5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20"/>
      <sheetName val="19"/>
      <sheetName val="21"/>
      <sheetName val="23"/>
      <sheetName val="22"/>
      <sheetName val="24"/>
      <sheetName val="25"/>
      <sheetName val="26"/>
      <sheetName val="27"/>
      <sheetName val="28"/>
      <sheetName val="Список"/>
      <sheetName val="Result"/>
      <sheetName val="Module1"/>
    </sheetNames>
    <sheetDataSet>
      <sheetData sheetId="0"/>
      <sheetData sheetId="1"/>
      <sheetData sheetId="2"/>
      <sheetData sheetId="3"/>
      <sheetData sheetId="4" refreshError="1">
        <row r="2">
          <cell r="G2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Actuarial"/>
      <sheetName val="Cover"/>
      <sheetName val="Описание"/>
      <sheetName val="Key assumptions"/>
      <sheetName val="Summary"/>
      <sheetName val="IAS19"/>
      <sheetName val="Active members"/>
      <sheetName val="Pensioners"/>
      <sheetName val="Calculator"/>
      <sheetName val="CBR_data"/>
      <sheetName val="Request"/>
      <sheetName val="Accrued_rights"/>
      <sheetName val="Accrued_rights_old"/>
      <sheetName val="Cohort_assumptions"/>
      <sheetName val="Language"/>
      <sheetName val="Life tables"/>
      <sheetName val="Early retirement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>
        <row r="12">
          <cell r="Q12">
            <v>1996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/>
      <sheetData sheetId="14">
        <row r="4">
          <cell r="C4">
            <v>2</v>
          </cell>
        </row>
      </sheetData>
      <sheetData sheetId="15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с закр.сальдо"/>
      <sheetName val="ФБР"/>
      <sheetName val="Параметры"/>
      <sheetName val="Выбор"/>
      <sheetName val="Tier1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Additions"/>
      <sheetName val="ФБР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preciation"/>
      <sheetName val="Addition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ALAN_N"/>
    </sheetNames>
    <definedNames>
      <definedName name="Возврат" refersTo="#ССЫЛКА!"/>
    </defined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Форма 1"/>
      <sheetName val="Форма 2 отг"/>
      <sheetName val="Форма 2 опл"/>
      <sheetName val="Форма № 3"/>
      <sheetName val="Форма № 4"/>
      <sheetName val="Форма № 5"/>
      <sheetName val="2-2"/>
      <sheetName val="1-110"/>
      <sheetName val="1р-110"/>
      <sheetName val="1з-110"/>
      <sheetName val="2-130"/>
      <sheetName val="3-140,250"/>
      <sheetName val="4-211,213,214"/>
      <sheetName val="5-240"/>
      <sheetName val="6-240"/>
      <sheetName val="7-476"/>
      <sheetName val="8-620"/>
      <sheetName val="9-625"/>
      <sheetName val="10-626"/>
      <sheetName val="11-626"/>
      <sheetName val="12-628"/>
      <sheetName val="13-241,621"/>
      <sheetName val="14-Расшиф.Ф.2отгр"/>
      <sheetName val="14-Расшиф.Ф.2опл"/>
      <sheetName val="15-Соц.фера"/>
      <sheetName val="16-срнегод им"/>
      <sheetName val="17-приб"/>
      <sheetName val="18-Льготы"/>
      <sheetName val="19-Числ"/>
      <sheetName val="20-Выручка"/>
      <sheetName val="21-Фин.дон."/>
      <sheetName val="Depreciation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Disposals"/>
      <sheetName val="Disclosure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Tier1"/>
      <sheetName val="Disposals"/>
    </sheetNames>
    <sheetDataSet>
      <sheetData sheetId="0" refreshError="1">
        <row r="94">
          <cell r="C94" t="str">
            <v/>
          </cell>
        </row>
        <row r="95">
          <cell r="C95" t="str">
            <v/>
          </cell>
        </row>
        <row r="96">
          <cell r="C96" t="str">
            <v/>
          </cell>
        </row>
        <row r="97">
          <cell r="C97" t="str">
            <v/>
          </cell>
        </row>
        <row r="98">
          <cell r="C98" t="str">
            <v/>
          </cell>
        </row>
        <row r="99">
          <cell r="C99" t="str">
            <v/>
          </cell>
        </row>
        <row r="100">
          <cell r="C100" t="str">
            <v/>
          </cell>
        </row>
        <row r="101">
          <cell r="C101" t="str">
            <v/>
          </cell>
        </row>
      </sheetData>
      <sheetData sheetId="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USER GUIDE"/>
      <sheetName val="UnadjBS"/>
      <sheetName val="UnadjPL"/>
      <sheetName val="RecatBS"/>
      <sheetName val="RecatPL"/>
      <sheetName val="Adjustments"/>
      <sheetName val="IAS_BS"/>
      <sheetName val="IAS_PL"/>
      <sheetName val="Cash Flow preparation"/>
      <sheetName val="Cash flow final"/>
      <sheetName val="Cash"/>
      <sheetName val="PrecMetals"/>
      <sheetName val="Loans&amp;Adv"/>
      <sheetName val="BankLoans"/>
      <sheetName val="Invest"/>
      <sheetName val="FA"/>
      <sheetName val="OA"/>
      <sheetName val="Deposits"/>
      <sheetName val="BankDeposit"/>
      <sheetName val="OL"/>
      <sheetName val="Capital"/>
      <sheetName val="Reserves"/>
      <sheetName val="Source BS"/>
      <sheetName val="Source P&amp;L"/>
      <sheetName val="Unadj BS"/>
      <sheetName val="Unadj P&amp;L"/>
      <sheetName val="Unadj Off BS"/>
      <sheetName val="Recat BS"/>
      <sheetName val="Recat PL"/>
      <sheetName val="Investments restmnt"/>
      <sheetName val="IAS_BS_graph"/>
      <sheetName val="IAS_PL_graph"/>
      <sheetName val="Published BS"/>
      <sheetName val="Published PL"/>
      <sheetName val="Reconciliation"/>
      <sheetName val="BoEs purchased"/>
      <sheetName val="securities"/>
      <sheetName val="other invest"/>
      <sheetName val="Custaccounts"/>
      <sheetName val="SecIssued"/>
      <sheetName val="Investments restatement"/>
      <sheetName val="DT summary"/>
      <sheetName val="Treasury Shares "/>
      <sheetName val="Inflation"/>
      <sheetName val="PL_detailed"/>
      <sheetName val="PL_USD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 таблиц"/>
      <sheetName val="Список предприятий"/>
      <sheetName val="Список подразделений"/>
      <sheetName val="IAS Proforma"/>
      <sheetName val="Ф-1-2"/>
      <sheetName val="Invent'02"/>
      <sheetName val="Adj2002"/>
      <sheetName val="Consol"/>
      <sheetName val="model '02"/>
      <sheetName val="MG '02"/>
      <sheetName val="DTX '02"/>
      <sheetName val="Долгосрочные вложения"/>
      <sheetName val="PPE'02"/>
      <sheetName val="PL_2002"/>
      <sheetName val="Reconciliat"/>
      <sheetName val="Движение капитала"/>
      <sheetName val="PL_2002 (бел.руб)"/>
      <sheetName val="Adj 2001"/>
      <sheetName val="Белорусский рубль"/>
      <sheetName val="Деб. и кред. на 31.12.02 "/>
      <sheetName val="Налоговые платежи 2002"/>
      <sheetName val="Доходы-расходы (год)"/>
      <sheetName val="ТМЦ 2001-2002"/>
      <sheetName val="Расшифр РБП и проч выб"/>
      <sheetName val="Выручка 2002"/>
      <sheetName val="Доходы-расходы 1 квартал"/>
      <sheetName val="Доходы-расходы 2 квартал"/>
      <sheetName val="Доходы-расходы 3 квартал"/>
      <sheetName val="Доходы-расходы 4 квартал"/>
      <sheetName val="Денежные средства 2002"/>
      <sheetName val="Check Other"/>
      <sheetName val="Табл. 5.3"/>
      <sheetName val="Табл. 6.4"/>
      <sheetName val="Табл. 6.5"/>
      <sheetName val="Собственные акции"/>
      <sheetName val="Краткосроч. вложения 2001-2002"/>
      <sheetName val="Внутригрупп расчеты 31.12.02"/>
      <sheetName val="Убытки на балансе"/>
      <sheetName val="Связанные стороны на 31.12. 02"/>
      <sheetName val="денежные потоки2002"/>
      <sheetName val="Векселя у эмитента "/>
      <sheetName val="Групповые операции с векселями"/>
      <sheetName val="Долгоср. займы и кредиты  2002"/>
      <sheetName val="Краткоср. займы и кредиты  2002"/>
      <sheetName val="Выданные гарантии 2002"/>
      <sheetName val="Судебные иски"/>
      <sheetName val="Резервы предстоящих расходов"/>
      <sheetName val=" Общие таблицы"/>
      <sheetName val="хищения аварии"/>
      <sheetName val="замена труб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2">
            <v>1011095</v>
          </cell>
          <cell r="B2" t="str">
            <v>Investments unal (Инвест общ)</v>
          </cell>
          <cell r="C2">
            <v>0</v>
          </cell>
          <cell r="D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U2">
            <v>0</v>
          </cell>
        </row>
        <row r="65">
          <cell r="A65">
            <v>1012095</v>
          </cell>
          <cell r="B65" t="str">
            <v>PPE net unal</v>
          </cell>
          <cell r="C65">
            <v>1601390</v>
          </cell>
          <cell r="D65">
            <v>26352.153562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-26352.153562</v>
          </cell>
          <cell r="U65">
            <v>0</v>
          </cell>
        </row>
        <row r="120">
          <cell r="A120">
            <v>1021095</v>
          </cell>
          <cell r="B120" t="str">
            <v>Invent unal (Запасы общ)</v>
          </cell>
          <cell r="C120">
            <v>22087</v>
          </cell>
          <cell r="D120">
            <v>363.45925460000001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P120">
            <v>-363</v>
          </cell>
          <cell r="U120">
            <v>0.45925460000000839</v>
          </cell>
        </row>
        <row r="121">
          <cell r="A121">
            <v>1021195</v>
          </cell>
          <cell r="B121" t="str">
            <v>Linefill unallocated (Технолог запас)</v>
          </cell>
          <cell r="C121">
            <v>0</v>
          </cell>
          <cell r="D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U121">
            <v>0</v>
          </cell>
        </row>
        <row r="132">
          <cell r="A132">
            <v>1023095</v>
          </cell>
          <cell r="B132" t="str">
            <v>Trad oth receiv unall</v>
          </cell>
          <cell r="C132">
            <v>112251</v>
          </cell>
          <cell r="D132">
            <v>1847.1800057999999</v>
          </cell>
          <cell r="F132">
            <v>-1847.1800057999999</v>
          </cell>
          <cell r="J132">
            <v>-1847.1800057999999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U132">
            <v>0</v>
          </cell>
        </row>
        <row r="133">
          <cell r="A133">
            <v>1023195</v>
          </cell>
          <cell r="B133" t="str">
            <v>Crim outfl debt unal (Крим врезки общ)</v>
          </cell>
          <cell r="C133">
            <v>0</v>
          </cell>
          <cell r="D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U133">
            <v>0</v>
          </cell>
        </row>
        <row r="178">
          <cell r="A178">
            <v>1025095</v>
          </cell>
          <cell r="B178" t="str">
            <v>Cash &amp; equiv unal ( Денеж сред)</v>
          </cell>
          <cell r="C178">
            <v>97328</v>
          </cell>
          <cell r="D178">
            <v>1601.6101024</v>
          </cell>
          <cell r="I178">
            <v>-1601.6101024</v>
          </cell>
          <cell r="J178">
            <v>-1601.6101024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U178">
            <v>0</v>
          </cell>
        </row>
        <row r="186">
          <cell r="A186">
            <v>2011295</v>
          </cell>
          <cell r="B186" t="str">
            <v>Long Oth unall (Долгоср КЗ общ)</v>
          </cell>
          <cell r="C186">
            <v>0</v>
          </cell>
          <cell r="D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U186">
            <v>0</v>
          </cell>
        </row>
        <row r="203">
          <cell r="A203">
            <v>2011095</v>
          </cell>
          <cell r="B203" t="str">
            <v>Trad &amp; oth pay unall (Торг проч кред задолж общ)</v>
          </cell>
          <cell r="C203">
            <v>-34136</v>
          </cell>
          <cell r="D203">
            <v>-561.73518880000006</v>
          </cell>
          <cell r="G203">
            <v>561.73518880000006</v>
          </cell>
          <cell r="J203">
            <v>561.73518880000006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U203">
            <v>0</v>
          </cell>
        </row>
        <row r="211">
          <cell r="A211">
            <v>2022195</v>
          </cell>
          <cell r="B211" t="str">
            <v>Tax payab (Налог обязат) unal</v>
          </cell>
          <cell r="C211">
            <v>0</v>
          </cell>
          <cell r="D211">
            <v>0</v>
          </cell>
          <cell r="G211">
            <v>-271.61943480000002</v>
          </cell>
          <cell r="H211">
            <v>271.61943480000002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U211">
            <v>0</v>
          </cell>
        </row>
        <row r="242">
          <cell r="A242">
            <v>2023095</v>
          </cell>
          <cell r="B242" t="str">
            <v>Divids pay unall  ( Задолж дивид общ)</v>
          </cell>
          <cell r="C242">
            <v>0</v>
          </cell>
          <cell r="D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U242">
            <v>0</v>
          </cell>
        </row>
        <row r="263">
          <cell r="A263">
            <v>2024095</v>
          </cell>
          <cell r="B263" t="str">
            <v>Loans &amp; cur port long debt unal  (Займ и тек час)</v>
          </cell>
          <cell r="C263">
            <v>0</v>
          </cell>
          <cell r="D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U263">
            <v>0</v>
          </cell>
        </row>
        <row r="294">
          <cell r="A294">
            <v>4011095</v>
          </cell>
          <cell r="B294" t="str">
            <v>Revenue unallocated (Выручка общ)</v>
          </cell>
          <cell r="C294">
            <v>-564134</v>
          </cell>
          <cell r="D294">
            <v>-9283.2762772000005</v>
          </cell>
          <cell r="J294">
            <v>0</v>
          </cell>
          <cell r="K294">
            <v>9283.2762772000005</v>
          </cell>
          <cell r="L294">
            <v>0</v>
          </cell>
          <cell r="M294">
            <v>9283.2762772000005</v>
          </cell>
          <cell r="N294">
            <v>0</v>
          </cell>
          <cell r="U294">
            <v>0</v>
          </cell>
        </row>
        <row r="308">
          <cell r="A308">
            <v>5011095</v>
          </cell>
          <cell r="B308" t="str">
            <v>COGS unallocated (Себест общ)</v>
          </cell>
          <cell r="C308">
            <v>521349</v>
          </cell>
          <cell r="D308">
            <v>8579.214874199999</v>
          </cell>
          <cell r="J308">
            <v>0</v>
          </cell>
          <cell r="K308">
            <v>-8579.214874199999</v>
          </cell>
          <cell r="L308">
            <v>0</v>
          </cell>
          <cell r="M308">
            <v>-8579.214874199999</v>
          </cell>
          <cell r="N308">
            <v>0</v>
          </cell>
          <cell r="U308">
            <v>0</v>
          </cell>
        </row>
        <row r="312">
          <cell r="A312">
            <v>5011195</v>
          </cell>
          <cell r="B312" t="str">
            <v>Depr unal soc (Аморт соц расходы)</v>
          </cell>
          <cell r="C312">
            <v>0</v>
          </cell>
          <cell r="D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U312">
            <v>0</v>
          </cell>
        </row>
        <row r="322">
          <cell r="A322">
            <v>7011095</v>
          </cell>
          <cell r="B322" t="str">
            <v>Other exp unal (Прочие расх общ)</v>
          </cell>
          <cell r="C322">
            <v>4323</v>
          </cell>
          <cell r="D322">
            <v>71.138423399999994</v>
          </cell>
          <cell r="J322">
            <v>0</v>
          </cell>
          <cell r="K322">
            <v>-71.138423399999994</v>
          </cell>
          <cell r="L322">
            <v>0</v>
          </cell>
          <cell r="M322">
            <v>-71.138423399999994</v>
          </cell>
          <cell r="N322">
            <v>0</v>
          </cell>
          <cell r="U322">
            <v>0</v>
          </cell>
        </row>
        <row r="323">
          <cell r="A323">
            <v>7011195</v>
          </cell>
          <cell r="B323" t="str">
            <v>Other rev unal (Прочие дох общ)</v>
          </cell>
          <cell r="C323">
            <v>-4648</v>
          </cell>
          <cell r="D323">
            <v>-76.486558399999993</v>
          </cell>
          <cell r="J323">
            <v>0</v>
          </cell>
          <cell r="K323">
            <v>76.486558399999993</v>
          </cell>
          <cell r="L323">
            <v>0</v>
          </cell>
          <cell r="M323">
            <v>76.486558399999993</v>
          </cell>
          <cell r="N323">
            <v>0</v>
          </cell>
          <cell r="U32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с закр.сальдо"/>
      <sheetName val="ФБР"/>
      <sheetName val="Параметры"/>
      <sheetName val="Выбор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"/>
      <sheetName val="Январь 01"/>
      <sheetName val="Февраль 01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 refreshError="1">
        <row r="2">
          <cell r="B2" t="str">
            <v>Эксплуат.</v>
          </cell>
        </row>
        <row r="3">
          <cell r="B3" t="str">
            <v>КРТМЦ</v>
          </cell>
        </row>
        <row r="4">
          <cell r="B4" t="str">
            <v>ТП(Р)ТМЦ</v>
          </cell>
        </row>
        <row r="5">
          <cell r="B5" t="str">
            <v>ТП(Р)ОБ</v>
          </cell>
        </row>
        <row r="6">
          <cell r="B6" t="str">
            <v>КСТМЦ</v>
          </cell>
        </row>
        <row r="7">
          <cell r="B7" t="str">
            <v>КСОБ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"/>
      <sheetName val="Январь 01"/>
      <sheetName val="Февраль 01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Tier1"/>
    </sheetNames>
    <sheetDataSet>
      <sheetData sheetId="0" refreshError="1">
        <row r="2">
          <cell r="B2" t="str">
            <v>Эксплуат.</v>
          </cell>
        </row>
        <row r="3">
          <cell r="B3" t="str">
            <v>КРТМЦ</v>
          </cell>
        </row>
        <row r="4">
          <cell r="B4" t="str">
            <v>ТП(Р)ТМЦ</v>
          </cell>
        </row>
        <row r="5">
          <cell r="B5" t="str">
            <v>ТП(Р)ОБ</v>
          </cell>
        </row>
        <row r="6">
          <cell r="B6" t="str">
            <v>КСТМЦ</v>
          </cell>
        </row>
        <row r="7">
          <cell r="B7" t="str">
            <v>КСОБ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BALAN_N"/>
      <sheetName val="движение руды"/>
      <sheetName val="автобаза"/>
      <sheetName val="АТТ"/>
      <sheetName val="Дт 21-х"/>
      <sheetName val="01.03"/>
      <sheetName val="Проводки"/>
      <sheetName val="12-ть мес. 2002 год"/>
      <sheetName val="02.03"/>
    </sheetNames>
    <definedNames>
      <definedName name="Возврат" refersTo="#ССЫЛКА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BALAN_N"/>
      <sheetName val="движение руды"/>
      <sheetName val="автобаза"/>
      <sheetName val="АТТ"/>
      <sheetName val="Дт 21-х"/>
      <sheetName val="01.03"/>
      <sheetName val="Проводки"/>
      <sheetName val="12-ть мес. 2002 год"/>
      <sheetName val="02.03"/>
    </sheetNames>
    <definedNames>
      <definedName name="Возврат" refersTo="#ССЫЛКА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фонд потребления"/>
      <sheetName val="Пояснение"/>
      <sheetName val="Предприятие"/>
      <sheetName val="Оплата труда"/>
      <sheetName val="очисления на соц .нужды"/>
      <sheetName val="внебюдж.фонды"/>
      <sheetName val="3-1-2"/>
      <sheetName val="3-1-5"/>
      <sheetName val="Бюджет запасов ТМЦ"/>
      <sheetName val="бюджет"/>
      <sheetName val="прочие"/>
      <sheetName val="кредиторка"/>
      <sheetName val="расшифр "/>
      <sheetName val="Поставщики и подрядчики "/>
      <sheetName val="расшифровка услуг"/>
      <sheetName val=" внерел расх"/>
      <sheetName val="налоги"/>
      <sheetName val="налоги по ист-ам"/>
      <sheetName val=" запасы"/>
      <sheetName val=" поставщики и подрядчики"/>
      <sheetName val="доходы"/>
      <sheetName val="текущие"/>
      <sheetName val="общий объем"/>
      <sheetName val=" зплата"/>
      <sheetName val="дпн"/>
      <sheetName val="Список"/>
    </sheetNames>
    <sheetDataSet>
      <sheetData sheetId="0"/>
      <sheetData sheetId="1"/>
      <sheetData sheetId="2" refreshError="1">
        <row r="4">
          <cell r="F4" t="str">
            <v>Филиал "Северо-Восточные электрические сети"</v>
          </cell>
        </row>
        <row r="5">
          <cell r="F5" t="str">
            <v>17 июня 2002 года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4"/>
      <sheetName val="Приложение 5"/>
      <sheetName val="Регистр 6-07"/>
      <sheetName val="Регистр 6-10"/>
      <sheetName val="Регистр 6-11"/>
      <sheetName val="Регистр 6-12"/>
      <sheetName val="Регистр 6-13"/>
      <sheetName val="Регистр 1-01ДП"/>
      <sheetName val="Регистр 1-01ДПП"/>
      <sheetName val="Регистьр 1-01-01ДП"/>
      <sheetName val="Регистр 1-01-01ДПП "/>
      <sheetName val="Регистр 2-01ДП"/>
      <sheetName val="Регистр  2-01ДПП"/>
      <sheetName val="Регистр 1-01СП"/>
      <sheetName val="Регистр 1-01 НП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Счет06"/>
      <sheetName val="МБП (2)"/>
      <sheetName val="МБП"/>
    </sheetNames>
    <sheetDataSet>
      <sheetData sheetId="0"/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Счет06"/>
      <sheetName val="МБП (2)"/>
      <sheetName val="МБП"/>
    </sheetNames>
    <sheetDataSet>
      <sheetData sheetId="0"/>
      <sheetData sheetId="1"/>
      <sheetData sheetId="2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МБП"/>
      <sheetName val="Счет06"/>
      <sheetName val="МБП (2)"/>
    </sheetNames>
    <sheetDataSet>
      <sheetData sheetId="0"/>
      <sheetData sheetId="1"/>
      <sheetData sheetId="2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 1"/>
      <sheetName val="Лист 2"/>
      <sheetName val="Лист3"/>
      <sheetName val="Лист4"/>
      <sheetName val="Лист5"/>
      <sheetName val="Лист6"/>
    </sheetNames>
    <sheetDataSet>
      <sheetData sheetId="0">
        <row r="3">
          <cell r="B3" t="str">
            <v>Звание Героя РФ, медаль "Золотая звезда"</v>
          </cell>
          <cell r="D3" t="str">
            <v>Почетное звание "Почетный работник топливно-энергетического комплекса"</v>
          </cell>
        </row>
        <row r="4">
          <cell r="B4" t="str">
            <v>Орден "За заслуги перед Отечеством", 1,2,3,4 степени</v>
          </cell>
          <cell r="D4" t="str">
            <v>Почетное звание "Почетный энергетик"</v>
          </cell>
        </row>
        <row r="5">
          <cell r="B5" t="str">
            <v>Орден Почета</v>
          </cell>
          <cell r="D5" t="str">
            <v>Почетная грамота Министерства промышленности и энергетики РФ</v>
          </cell>
        </row>
        <row r="6">
          <cell r="B6" t="str">
            <v>Орден Дружбы</v>
          </cell>
          <cell r="D6" t="str">
            <v>Благодарность Министерства промышленности и энергетики РФ</v>
          </cell>
        </row>
        <row r="7">
          <cell r="B7" t="str">
            <v>Медаль, ордена "За заслуги перед Отечеством", 1,2 степени</v>
          </cell>
        </row>
        <row r="8">
          <cell r="B8" t="str">
            <v>Медаль "За спасение погибавших"</v>
          </cell>
        </row>
        <row r="9">
          <cell r="B9" t="str">
            <v>Почетное звание "Заслуженный энергетик РФ"</v>
          </cell>
        </row>
        <row r="10">
          <cell r="B10" t="str">
            <v>Почетное звание "Заслуженный строитель РФ"</v>
          </cell>
        </row>
        <row r="11">
          <cell r="B11" t="str">
            <v>Почетное звание "Заслуженный изобретатель РФ"</v>
          </cell>
        </row>
        <row r="12">
          <cell r="B12" t="str">
            <v>Почетное звание "Заслуженный рационализатор РФ"</v>
          </cell>
        </row>
        <row r="13">
          <cell r="B13" t="str">
            <v>Почетное звание "Заслуженный экономист РФ"</v>
          </cell>
        </row>
        <row r="14">
          <cell r="B14" t="str">
            <v>и другие награды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4"/>
      <sheetName val="Лист8"/>
      <sheetName val="Лист6"/>
      <sheetName val="Лист5"/>
      <sheetName val="Лист3"/>
      <sheetName val="OS01_6O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A3" t="str">
            <v xml:space="preserve"> N |</v>
          </cell>
          <cell r="B3" t="str">
            <v xml:space="preserve">  Наименование</v>
          </cell>
          <cell r="C3" t="str">
            <v xml:space="preserve">   N  </v>
          </cell>
          <cell r="D3" t="str">
            <v xml:space="preserve">  Остаток </v>
          </cell>
          <cell r="E3" t="str">
            <v xml:space="preserve">  Износ  </v>
          </cell>
          <cell r="F3" t="str">
            <v xml:space="preserve">   %  </v>
          </cell>
          <cell r="G3" t="str">
            <v xml:space="preserve">  Приход  </v>
          </cell>
          <cell r="H3" t="str">
            <v xml:space="preserve">  Расход </v>
          </cell>
          <cell r="I3" t="str">
            <v xml:space="preserve">  Остаток </v>
          </cell>
          <cell r="J3" t="str">
            <v xml:space="preserve">  Шифр </v>
          </cell>
          <cell r="K3" t="str">
            <v xml:space="preserve">   %  </v>
          </cell>
          <cell r="L3" t="str">
            <v xml:space="preserve">  Износ </v>
          </cell>
          <cell r="M3" t="str">
            <v xml:space="preserve">  Износ  </v>
          </cell>
          <cell r="N3" t="str">
            <v xml:space="preserve">  Год  </v>
          </cell>
        </row>
        <row r="4">
          <cell r="A4" t="str">
            <v xml:space="preserve"> п |</v>
          </cell>
          <cell r="B4" t="str">
            <v>основных</v>
          </cell>
          <cell r="C4" t="str">
            <v>инв.</v>
          </cell>
          <cell r="D4" t="str">
            <v xml:space="preserve">     на   </v>
          </cell>
          <cell r="E4" t="str">
            <v xml:space="preserve"> фактич. </v>
          </cell>
          <cell r="H4" t="str">
            <v xml:space="preserve">         </v>
          </cell>
          <cell r="I4" t="str">
            <v xml:space="preserve">     на   </v>
          </cell>
          <cell r="J4" t="str">
            <v xml:space="preserve"> аморт.</v>
          </cell>
          <cell r="K4" t="str">
            <v>амо</v>
          </cell>
          <cell r="L4" t="str">
            <v xml:space="preserve">   за   </v>
          </cell>
          <cell r="M4" t="str">
            <v xml:space="preserve"> фактич. </v>
          </cell>
          <cell r="N4" t="str">
            <v>вып.</v>
          </cell>
        </row>
        <row r="5">
          <cell r="A5" t="str">
            <v xml:space="preserve"> / |</v>
          </cell>
          <cell r="B5" t="str">
            <v>средств</v>
          </cell>
          <cell r="D5" t="str">
            <v>01.03.02</v>
          </cell>
          <cell r="E5" t="str">
            <v xml:space="preserve">    на   </v>
          </cell>
          <cell r="F5" t="str">
            <v>из-</v>
          </cell>
          <cell r="H5" t="str">
            <v xml:space="preserve">         </v>
          </cell>
          <cell r="I5" t="str">
            <v>01.04.02</v>
          </cell>
          <cell r="K5" t="str">
            <v>рти</v>
          </cell>
          <cell r="L5" t="str">
            <v xml:space="preserve">  месяц </v>
          </cell>
          <cell r="M5" t="str">
            <v xml:space="preserve">    на   </v>
          </cell>
          <cell r="N5" t="str">
            <v xml:space="preserve">       </v>
          </cell>
          <cell r="O5" t="str">
            <v>Счет</v>
          </cell>
        </row>
        <row r="6">
          <cell r="A6" t="str">
            <v xml:space="preserve"> п |</v>
          </cell>
          <cell r="B6" t="str">
            <v xml:space="preserve">                          |</v>
          </cell>
          <cell r="C6" t="str">
            <v xml:space="preserve">      </v>
          </cell>
          <cell r="D6" t="str">
            <v xml:space="preserve">          |</v>
          </cell>
          <cell r="E6" t="str">
            <v>01.04.02</v>
          </cell>
          <cell r="F6" t="str">
            <v>носа</v>
          </cell>
          <cell r="H6" t="str">
            <v xml:space="preserve">         </v>
          </cell>
          <cell r="K6" t="str">
            <v>за</v>
          </cell>
          <cell r="L6" t="str">
            <v>апрель</v>
          </cell>
          <cell r="M6" t="str">
            <v>01.05.02</v>
          </cell>
          <cell r="N6" t="str">
            <v xml:space="preserve">       </v>
          </cell>
        </row>
        <row r="7">
          <cell r="K7" t="str">
            <v>ции</v>
          </cell>
        </row>
        <row r="8">
          <cell r="A8">
            <v>1</v>
          </cell>
          <cell r="B8">
            <v>2</v>
          </cell>
          <cell r="C8">
            <v>3</v>
          </cell>
          <cell r="D8">
            <v>4</v>
          </cell>
          <cell r="E8">
            <v>5</v>
          </cell>
          <cell r="F8">
            <v>6</v>
          </cell>
          <cell r="G8">
            <v>7</v>
          </cell>
          <cell r="H8">
            <v>8</v>
          </cell>
          <cell r="I8">
            <v>9</v>
          </cell>
          <cell r="J8">
            <v>10</v>
          </cell>
          <cell r="K8">
            <v>11</v>
          </cell>
          <cell r="L8">
            <v>12</v>
          </cell>
          <cell r="M8">
            <v>13</v>
          </cell>
          <cell r="N8">
            <v>14</v>
          </cell>
          <cell r="O8">
            <v>15</v>
          </cell>
          <cell r="P8" t="str">
            <v>Анадырь</v>
          </cell>
        </row>
        <row r="10">
          <cell r="A10">
            <v>1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9">
          <cell r="A19">
            <v>9</v>
          </cell>
        </row>
        <row r="21">
          <cell r="A21">
            <v>10</v>
          </cell>
        </row>
        <row r="22">
          <cell r="A22">
            <v>11</v>
          </cell>
        </row>
        <row r="23">
          <cell r="A23">
            <v>12</v>
          </cell>
        </row>
        <row r="24">
          <cell r="A24">
            <v>13</v>
          </cell>
        </row>
        <row r="25">
          <cell r="A25">
            <v>14</v>
          </cell>
        </row>
        <row r="26">
          <cell r="A26">
            <v>15</v>
          </cell>
        </row>
        <row r="27">
          <cell r="A27">
            <v>16</v>
          </cell>
        </row>
        <row r="28">
          <cell r="A28">
            <v>17</v>
          </cell>
        </row>
        <row r="29">
          <cell r="A29">
            <v>18</v>
          </cell>
        </row>
        <row r="30">
          <cell r="A30">
            <v>19</v>
          </cell>
        </row>
        <row r="31">
          <cell r="A31">
            <v>20</v>
          </cell>
        </row>
        <row r="32">
          <cell r="A32">
            <v>21</v>
          </cell>
        </row>
        <row r="33">
          <cell r="A33">
            <v>22</v>
          </cell>
        </row>
        <row r="34">
          <cell r="A34">
            <v>23</v>
          </cell>
        </row>
        <row r="35">
          <cell r="A35">
            <v>24</v>
          </cell>
        </row>
        <row r="36">
          <cell r="A36">
            <v>25</v>
          </cell>
        </row>
        <row r="37">
          <cell r="A37">
            <v>26</v>
          </cell>
        </row>
        <row r="38">
          <cell r="A38">
            <v>27</v>
          </cell>
        </row>
        <row r="39">
          <cell r="A39">
            <v>28</v>
          </cell>
        </row>
        <row r="40">
          <cell r="A40">
            <v>29</v>
          </cell>
        </row>
        <row r="41">
          <cell r="A41">
            <v>30</v>
          </cell>
        </row>
        <row r="42">
          <cell r="A42">
            <v>31</v>
          </cell>
        </row>
        <row r="43">
          <cell r="A43">
            <v>32</v>
          </cell>
        </row>
        <row r="44">
          <cell r="A44">
            <v>33</v>
          </cell>
        </row>
        <row r="45">
          <cell r="A45">
            <v>34</v>
          </cell>
        </row>
        <row r="46">
          <cell r="A46">
            <v>35</v>
          </cell>
        </row>
        <row r="47">
          <cell r="A47">
            <v>1</v>
          </cell>
        </row>
        <row r="48">
          <cell r="A48">
            <v>2</v>
          </cell>
        </row>
        <row r="49">
          <cell r="A49">
            <v>3</v>
          </cell>
        </row>
        <row r="50">
          <cell r="A50">
            <v>4</v>
          </cell>
        </row>
        <row r="51">
          <cell r="A51">
            <v>5</v>
          </cell>
        </row>
        <row r="52">
          <cell r="A52">
            <v>6</v>
          </cell>
        </row>
        <row r="53">
          <cell r="A53">
            <v>7</v>
          </cell>
        </row>
        <row r="54">
          <cell r="A54">
            <v>8</v>
          </cell>
        </row>
        <row r="55">
          <cell r="A55">
            <v>9</v>
          </cell>
        </row>
        <row r="56">
          <cell r="A56">
            <v>10</v>
          </cell>
        </row>
        <row r="57">
          <cell r="A57">
            <v>11</v>
          </cell>
        </row>
        <row r="58">
          <cell r="A58">
            <v>12</v>
          </cell>
        </row>
        <row r="59">
          <cell r="A59">
            <v>13</v>
          </cell>
        </row>
        <row r="60">
          <cell r="A60">
            <v>14</v>
          </cell>
        </row>
        <row r="61">
          <cell r="A61">
            <v>15</v>
          </cell>
        </row>
        <row r="62">
          <cell r="A62">
            <v>16</v>
          </cell>
        </row>
        <row r="63">
          <cell r="A63">
            <v>17</v>
          </cell>
        </row>
        <row r="64">
          <cell r="A64">
            <v>18</v>
          </cell>
        </row>
        <row r="65">
          <cell r="A65">
            <v>19</v>
          </cell>
        </row>
        <row r="66">
          <cell r="A66">
            <v>20</v>
          </cell>
        </row>
        <row r="67">
          <cell r="A67">
            <v>21</v>
          </cell>
        </row>
        <row r="68">
          <cell r="A68">
            <v>22</v>
          </cell>
        </row>
        <row r="69">
          <cell r="A69">
            <v>23</v>
          </cell>
        </row>
        <row r="70">
          <cell r="A70">
            <v>24</v>
          </cell>
        </row>
        <row r="71">
          <cell r="A71">
            <v>25</v>
          </cell>
        </row>
        <row r="72">
          <cell r="A72">
            <v>26</v>
          </cell>
        </row>
        <row r="73">
          <cell r="A73">
            <v>27</v>
          </cell>
        </row>
        <row r="74">
          <cell r="A74">
            <v>28</v>
          </cell>
        </row>
        <row r="75">
          <cell r="A75">
            <v>29</v>
          </cell>
        </row>
        <row r="76">
          <cell r="A76">
            <v>30</v>
          </cell>
        </row>
        <row r="77">
          <cell r="A77">
            <v>31</v>
          </cell>
        </row>
        <row r="78">
          <cell r="A78">
            <v>32</v>
          </cell>
        </row>
        <row r="79">
          <cell r="A79">
            <v>33</v>
          </cell>
        </row>
        <row r="80">
          <cell r="A80">
            <v>34</v>
          </cell>
        </row>
        <row r="81">
          <cell r="A81">
            <v>1</v>
          </cell>
        </row>
        <row r="82">
          <cell r="A82">
            <v>2</v>
          </cell>
        </row>
        <row r="83">
          <cell r="A83">
            <v>3</v>
          </cell>
        </row>
        <row r="84">
          <cell r="A84">
            <v>4</v>
          </cell>
        </row>
        <row r="85">
          <cell r="A85">
            <v>5</v>
          </cell>
        </row>
        <row r="86">
          <cell r="A86">
            <v>6</v>
          </cell>
        </row>
        <row r="87">
          <cell r="A87">
            <v>7</v>
          </cell>
        </row>
        <row r="88">
          <cell r="A88">
            <v>8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11</v>
          </cell>
        </row>
        <row r="92">
          <cell r="A92">
            <v>12</v>
          </cell>
        </row>
        <row r="93">
          <cell r="A93">
            <v>13</v>
          </cell>
        </row>
        <row r="94">
          <cell r="A94">
            <v>14</v>
          </cell>
        </row>
        <row r="95">
          <cell r="A95">
            <v>15</v>
          </cell>
        </row>
        <row r="96">
          <cell r="A96">
            <v>16</v>
          </cell>
        </row>
        <row r="97">
          <cell r="A97">
            <v>17</v>
          </cell>
        </row>
        <row r="98">
          <cell r="A98">
            <v>18</v>
          </cell>
        </row>
        <row r="99">
          <cell r="A99">
            <v>19</v>
          </cell>
        </row>
        <row r="100">
          <cell r="A100">
            <v>20</v>
          </cell>
        </row>
        <row r="101">
          <cell r="A101">
            <v>21</v>
          </cell>
        </row>
        <row r="102">
          <cell r="A102">
            <v>22</v>
          </cell>
        </row>
        <row r="103">
          <cell r="A103">
            <v>23</v>
          </cell>
        </row>
        <row r="104">
          <cell r="A104">
            <v>24</v>
          </cell>
        </row>
        <row r="105">
          <cell r="A105">
            <v>25</v>
          </cell>
        </row>
        <row r="106">
          <cell r="A106">
            <v>26</v>
          </cell>
        </row>
        <row r="107">
          <cell r="A107">
            <v>27</v>
          </cell>
        </row>
        <row r="108">
          <cell r="A108">
            <v>28</v>
          </cell>
        </row>
        <row r="109">
          <cell r="A109">
            <v>29</v>
          </cell>
        </row>
        <row r="111">
          <cell r="A111">
            <v>30</v>
          </cell>
        </row>
        <row r="112">
          <cell r="A112">
            <v>31</v>
          </cell>
        </row>
        <row r="113">
          <cell r="A113">
            <v>32</v>
          </cell>
        </row>
        <row r="114">
          <cell r="A114">
            <v>33</v>
          </cell>
        </row>
        <row r="115">
          <cell r="A115">
            <v>34</v>
          </cell>
        </row>
        <row r="116">
          <cell r="A116">
            <v>35</v>
          </cell>
        </row>
        <row r="117">
          <cell r="A117">
            <v>36</v>
          </cell>
        </row>
        <row r="118">
          <cell r="A118">
            <v>37</v>
          </cell>
        </row>
        <row r="119">
          <cell r="A119">
            <v>38</v>
          </cell>
        </row>
        <row r="120">
          <cell r="A120">
            <v>39</v>
          </cell>
        </row>
        <row r="121">
          <cell r="A121">
            <v>40</v>
          </cell>
        </row>
        <row r="122">
          <cell r="A122">
            <v>41</v>
          </cell>
        </row>
        <row r="123">
          <cell r="A123">
            <v>42</v>
          </cell>
        </row>
        <row r="124">
          <cell r="A124">
            <v>43</v>
          </cell>
        </row>
        <row r="125">
          <cell r="A125">
            <v>44</v>
          </cell>
        </row>
        <row r="126">
          <cell r="A126">
            <v>45</v>
          </cell>
        </row>
        <row r="127">
          <cell r="A127">
            <v>46</v>
          </cell>
        </row>
        <row r="128">
          <cell r="A128">
            <v>47</v>
          </cell>
        </row>
        <row r="129">
          <cell r="A129">
            <v>48</v>
          </cell>
        </row>
        <row r="130">
          <cell r="A130">
            <v>49</v>
          </cell>
        </row>
        <row r="131">
          <cell r="A131">
            <v>50</v>
          </cell>
        </row>
        <row r="132">
          <cell r="A132">
            <v>51</v>
          </cell>
        </row>
        <row r="133">
          <cell r="A133">
            <v>52</v>
          </cell>
        </row>
        <row r="134">
          <cell r="A134">
            <v>53</v>
          </cell>
        </row>
        <row r="135">
          <cell r="A135">
            <v>54</v>
          </cell>
        </row>
        <row r="136">
          <cell r="A136">
            <v>55</v>
          </cell>
        </row>
        <row r="137">
          <cell r="A137">
            <v>56</v>
          </cell>
        </row>
        <row r="138">
          <cell r="A138">
            <v>57</v>
          </cell>
        </row>
        <row r="139">
          <cell r="A139">
            <v>58</v>
          </cell>
        </row>
        <row r="140">
          <cell r="A140">
            <v>59</v>
          </cell>
        </row>
        <row r="141">
          <cell r="A141">
            <v>60</v>
          </cell>
        </row>
        <row r="142">
          <cell r="A142">
            <v>61</v>
          </cell>
        </row>
        <row r="143">
          <cell r="A143">
            <v>62</v>
          </cell>
        </row>
        <row r="144">
          <cell r="A144">
            <v>63</v>
          </cell>
        </row>
        <row r="145">
          <cell r="A145">
            <v>64</v>
          </cell>
        </row>
        <row r="146">
          <cell r="A146">
            <v>65</v>
          </cell>
        </row>
        <row r="147">
          <cell r="A147">
            <v>66</v>
          </cell>
        </row>
        <row r="148">
          <cell r="A148">
            <v>67</v>
          </cell>
        </row>
        <row r="149">
          <cell r="A149">
            <v>68</v>
          </cell>
        </row>
        <row r="150">
          <cell r="A150">
            <v>69</v>
          </cell>
        </row>
        <row r="151">
          <cell r="A151">
            <v>70</v>
          </cell>
        </row>
        <row r="152">
          <cell r="A152">
            <v>71</v>
          </cell>
        </row>
        <row r="153">
          <cell r="A153">
            <v>72</v>
          </cell>
        </row>
        <row r="154">
          <cell r="A154">
            <v>73</v>
          </cell>
        </row>
        <row r="155">
          <cell r="A155">
            <v>74</v>
          </cell>
        </row>
        <row r="156">
          <cell r="A156">
            <v>75</v>
          </cell>
        </row>
        <row r="157">
          <cell r="A157">
            <v>76</v>
          </cell>
        </row>
        <row r="158">
          <cell r="A158">
            <v>77</v>
          </cell>
        </row>
        <row r="159">
          <cell r="A159">
            <v>78</v>
          </cell>
        </row>
        <row r="160">
          <cell r="A160">
            <v>79</v>
          </cell>
        </row>
        <row r="161">
          <cell r="A161">
            <v>80</v>
          </cell>
        </row>
        <row r="162">
          <cell r="A162">
            <v>81</v>
          </cell>
        </row>
        <row r="163">
          <cell r="A163">
            <v>82</v>
          </cell>
        </row>
        <row r="164">
          <cell r="A164">
            <v>83</v>
          </cell>
        </row>
        <row r="165">
          <cell r="A165">
            <v>84</v>
          </cell>
        </row>
        <row r="166">
          <cell r="A166">
            <v>85</v>
          </cell>
        </row>
        <row r="167">
          <cell r="A167">
            <v>86</v>
          </cell>
        </row>
        <row r="168">
          <cell r="A168">
            <v>87</v>
          </cell>
        </row>
        <row r="169">
          <cell r="A169">
            <v>88</v>
          </cell>
        </row>
        <row r="170">
          <cell r="A170">
            <v>89</v>
          </cell>
        </row>
        <row r="171">
          <cell r="A171">
            <v>90</v>
          </cell>
        </row>
        <row r="172">
          <cell r="A172">
            <v>91</v>
          </cell>
        </row>
        <row r="173">
          <cell r="A173">
            <v>92</v>
          </cell>
        </row>
        <row r="174">
          <cell r="A174">
            <v>93</v>
          </cell>
        </row>
        <row r="175">
          <cell r="A175">
            <v>94</v>
          </cell>
        </row>
        <row r="176">
          <cell r="A176">
            <v>95</v>
          </cell>
        </row>
        <row r="177">
          <cell r="A177">
            <v>96</v>
          </cell>
        </row>
        <row r="178">
          <cell r="A178">
            <v>97</v>
          </cell>
        </row>
        <row r="179">
          <cell r="A179">
            <v>98</v>
          </cell>
        </row>
        <row r="180">
          <cell r="A180">
            <v>99</v>
          </cell>
        </row>
        <row r="181">
          <cell r="A181">
            <v>100</v>
          </cell>
        </row>
        <row r="182">
          <cell r="A182">
            <v>101</v>
          </cell>
        </row>
        <row r="183">
          <cell r="A183">
            <v>102</v>
          </cell>
        </row>
        <row r="184">
          <cell r="A184">
            <v>103</v>
          </cell>
        </row>
        <row r="185">
          <cell r="A185">
            <v>104</v>
          </cell>
        </row>
        <row r="186">
          <cell r="A186">
            <v>105</v>
          </cell>
        </row>
        <row r="187">
          <cell r="A187">
            <v>106</v>
          </cell>
        </row>
        <row r="188">
          <cell r="A188">
            <v>107</v>
          </cell>
        </row>
        <row r="189">
          <cell r="A189">
            <v>108</v>
          </cell>
        </row>
        <row r="190">
          <cell r="A190">
            <v>109</v>
          </cell>
        </row>
        <row r="191">
          <cell r="A191">
            <v>110</v>
          </cell>
        </row>
        <row r="192">
          <cell r="A192">
            <v>111</v>
          </cell>
        </row>
        <row r="193">
          <cell r="A193">
            <v>112</v>
          </cell>
        </row>
        <row r="194">
          <cell r="A194">
            <v>113</v>
          </cell>
        </row>
        <row r="195">
          <cell r="A195">
            <v>114</v>
          </cell>
        </row>
        <row r="196">
          <cell r="A196">
            <v>115</v>
          </cell>
        </row>
        <row r="197">
          <cell r="A197">
            <v>116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фонд потребления"/>
      <sheetName val="Пояснение"/>
      <sheetName val="Предприятие"/>
      <sheetName val="Оплата труда"/>
      <sheetName val="очисления на соц .нужды"/>
      <sheetName val="внебюдж.фонды"/>
      <sheetName val="3-1-2"/>
      <sheetName val="3-1-5"/>
      <sheetName val="Бюджет запасов ТМЦ"/>
      <sheetName val="бюджет"/>
      <sheetName val="прочие"/>
      <sheetName val="кредиторка"/>
      <sheetName val="расшифр "/>
      <sheetName val="Поставщики и подрядчики "/>
      <sheetName val="расшифровка услуг"/>
      <sheetName val=" внерел расх"/>
      <sheetName val="налоги"/>
      <sheetName val="налоги по ист-ам"/>
      <sheetName val=" запасы"/>
      <sheetName val=" поставщики и подрядчики"/>
      <sheetName val="доходы"/>
      <sheetName val="текущие"/>
      <sheetName val="общий объем"/>
      <sheetName val=" зплата"/>
      <sheetName val="дпн"/>
    </sheetNames>
    <sheetDataSet>
      <sheetData sheetId="0" refreshError="1"/>
      <sheetData sheetId="1" refreshError="1"/>
      <sheetData sheetId="2" refreshError="1">
        <row r="4">
          <cell r="F4" t="str">
            <v>Филиал "Северо-Восточные электрические сети"</v>
          </cell>
        </row>
        <row r="5">
          <cell r="F5" t="str">
            <v>17 июня 2002 года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</sheetNames>
    <sheetDataSet>
      <sheetData sheetId="0"/>
      <sheetData sheetId="1" refreshError="1"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9">
          <cell r="B99" t="str">
            <v>К</v>
          </cell>
          <cell r="C99">
            <v>3000001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44">
          <cell r="B144" t="str">
            <v/>
          </cell>
          <cell r="C144" t="str">
            <v/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SER GUIDE"/>
      <sheetName val="UnadjBS"/>
      <sheetName val="UnadjPL"/>
      <sheetName val="RecatBS"/>
      <sheetName val="RecatPL"/>
      <sheetName val="Adjustments"/>
      <sheetName val="IAS_BS"/>
      <sheetName val="IAS_PL"/>
      <sheetName val="Cash Flow preparation"/>
      <sheetName val="Cash flow final"/>
      <sheetName val="Cash"/>
      <sheetName val="PrecMetals"/>
      <sheetName val="Loans&amp;Adv"/>
      <sheetName val="BankLoans"/>
      <sheetName val="Invest"/>
      <sheetName val="FA"/>
      <sheetName val="OA"/>
      <sheetName val="Deposits"/>
      <sheetName val="BankDeposit"/>
      <sheetName val="OL"/>
      <sheetName val="Capital"/>
      <sheetName val="Reserves"/>
      <sheetName val="Source BS"/>
      <sheetName val="Source P&amp;L"/>
      <sheetName val="Unadj P&amp;L"/>
      <sheetName val="Unadj Off BS"/>
      <sheetName val="Recat BS"/>
      <sheetName val="Recat PL"/>
      <sheetName val="Unadj BS"/>
      <sheetName val="PL IAS 29"/>
      <sheetName val="IAS_BS_graph"/>
      <sheetName val="IAS_PL_graph"/>
      <sheetName val="Published BS"/>
      <sheetName val="Published PL"/>
      <sheetName val="Reconciliation"/>
      <sheetName val="BoEs purchased"/>
      <sheetName val="securities"/>
      <sheetName val="other invest"/>
      <sheetName val="Custaccounts"/>
      <sheetName val="SecIssued"/>
      <sheetName val="Investments restatement"/>
      <sheetName val="Investments restmnt"/>
      <sheetName val="Analyt - BS, PL"/>
      <sheetName val="Analyt - MonLoss"/>
      <sheetName val="DT summary"/>
      <sheetName val="Treasury Shares "/>
      <sheetName val="Inflation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BFG-Credit   as at 1/07/98</v>
          </cell>
          <cell r="B1" t="str">
            <v>target for reserves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0.29990611391303901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>
            <v>0</v>
          </cell>
          <cell r="AM1">
            <v>0</v>
          </cell>
          <cell r="AN1">
            <v>0.29990611392713618</v>
          </cell>
          <cell r="AO1">
            <v>0</v>
          </cell>
          <cell r="AP1">
            <v>0</v>
          </cell>
          <cell r="AQ1">
            <v>0</v>
          </cell>
          <cell r="AR1">
            <v>0</v>
          </cell>
          <cell r="AS1">
            <v>0</v>
          </cell>
          <cell r="AT1">
            <v>0</v>
          </cell>
          <cell r="AU1">
            <v>0</v>
          </cell>
          <cell r="AV1">
            <v>0</v>
          </cell>
          <cell r="AW1">
            <v>-0.20745535117011471</v>
          </cell>
          <cell r="AX1">
            <v>0</v>
          </cell>
          <cell r="AY1">
            <v>0</v>
          </cell>
          <cell r="AZ1">
            <v>0</v>
          </cell>
          <cell r="BA1">
            <v>0</v>
          </cell>
          <cell r="BB1">
            <v>0</v>
          </cell>
        </row>
        <row r="2">
          <cell r="A2" t="str">
            <v>КОРРЕКТИРОВКИ</v>
          </cell>
          <cell r="B2">
            <v>703249.35532588977</v>
          </cell>
          <cell r="AN2">
            <v>-24786.069000000018</v>
          </cell>
          <cell r="AO2">
            <v>1.2013</v>
          </cell>
          <cell r="AS2" t="str">
            <v>Differences on opening accounting entries</v>
          </cell>
        </row>
        <row r="3">
          <cell r="A3" t="str">
            <v>Year Ended 31/12/98</v>
          </cell>
          <cell r="B3">
            <v>-0.49232588976155967</v>
          </cell>
          <cell r="C3" t="str">
            <v>inflation of RE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72330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-157.32</v>
          </cell>
          <cell r="Q3">
            <v>-135.09</v>
          </cell>
          <cell r="R3">
            <v>0</v>
          </cell>
          <cell r="S3">
            <v>-689.13</v>
          </cell>
          <cell r="T3">
            <v>0</v>
          </cell>
          <cell r="U3">
            <v>0</v>
          </cell>
          <cell r="V3">
            <v>14.25</v>
          </cell>
          <cell r="W3">
            <v>2</v>
          </cell>
          <cell r="X3">
            <v>291.44094648493046</v>
          </cell>
          <cell r="Y3">
            <v>-247.95000000000002</v>
          </cell>
          <cell r="Z3">
            <v>-33.629999999999995</v>
          </cell>
          <cell r="AA3">
            <v>0</v>
          </cell>
          <cell r="AB3">
            <v>0</v>
          </cell>
          <cell r="AC3">
            <v>7.98</v>
          </cell>
          <cell r="AD3">
            <v>94.05</v>
          </cell>
          <cell r="AE3">
            <v>2588.94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700.53</v>
          </cell>
          <cell r="AK3">
            <v>-2590.08</v>
          </cell>
          <cell r="AL3" t="str">
            <v>Current year adjustments</v>
          </cell>
          <cell r="AM3">
            <v>0</v>
          </cell>
          <cell r="AO3">
            <v>1.1013755367969329</v>
          </cell>
          <cell r="AP3">
            <v>-291.27</v>
          </cell>
          <cell r="AQ3">
            <v>0</v>
          </cell>
          <cell r="AR3">
            <v>0</v>
          </cell>
          <cell r="AS3">
            <v>4</v>
          </cell>
          <cell r="AT3">
            <v>5</v>
          </cell>
          <cell r="AU3">
            <v>7</v>
          </cell>
          <cell r="AV3">
            <v>8</v>
          </cell>
          <cell r="AW3">
            <v>15</v>
          </cell>
          <cell r="AX3">
            <v>14</v>
          </cell>
          <cell r="AY3">
            <v>29</v>
          </cell>
          <cell r="AZ3">
            <v>34</v>
          </cell>
          <cell r="BA3" t="str">
            <v>4, 6</v>
          </cell>
        </row>
        <row r="4">
          <cell r="A4" t="str">
            <v>BALANCE SHEET</v>
          </cell>
          <cell r="B4" t="str">
            <v>RR'000</v>
          </cell>
          <cell r="C4" t="str">
            <v>RR'000</v>
          </cell>
          <cell r="D4" t="str">
            <v>RR'000</v>
          </cell>
          <cell r="I4" t="str">
            <v>ok</v>
          </cell>
          <cell r="P4" t="str">
            <v>ok</v>
          </cell>
          <cell r="Q4" t="str">
            <v>ok</v>
          </cell>
          <cell r="S4" t="str">
            <v>ok</v>
          </cell>
          <cell r="T4" t="str">
            <v>ok</v>
          </cell>
          <cell r="V4" t="str">
            <v>ok</v>
          </cell>
          <cell r="W4" t="str">
            <v>ok</v>
          </cell>
          <cell r="X4" t="str">
            <v>ok</v>
          </cell>
          <cell r="Y4" t="str">
            <v>ok</v>
          </cell>
          <cell r="Z4" t="str">
            <v>ok</v>
          </cell>
          <cell r="AA4" t="str">
            <v>ok</v>
          </cell>
          <cell r="AC4" t="str">
            <v>ok</v>
          </cell>
          <cell r="AD4" t="str">
            <v>ok</v>
          </cell>
          <cell r="AE4" t="str">
            <v>ok</v>
          </cell>
          <cell r="AJ4" t="str">
            <v>ok</v>
          </cell>
          <cell r="AK4" t="str">
            <v>ok</v>
          </cell>
          <cell r="AL4">
            <v>1</v>
          </cell>
          <cell r="AM4">
            <v>2</v>
          </cell>
          <cell r="AN4">
            <v>4</v>
          </cell>
          <cell r="AO4">
            <v>5</v>
          </cell>
          <cell r="AP4">
            <v>6</v>
          </cell>
          <cell r="AQ4" t="str">
            <v>7, 8, 9, 10, 11, 12</v>
          </cell>
          <cell r="AR4">
            <v>13</v>
          </cell>
          <cell r="AS4">
            <v>16</v>
          </cell>
          <cell r="AT4">
            <v>17</v>
          </cell>
          <cell r="AU4">
            <v>18</v>
          </cell>
          <cell r="AV4">
            <v>23</v>
          </cell>
          <cell r="AW4">
            <v>24</v>
          </cell>
          <cell r="AX4">
            <v>25</v>
          </cell>
          <cell r="AY4">
            <v>22</v>
          </cell>
          <cell r="AZ4">
            <v>28</v>
          </cell>
          <cell r="BA4">
            <v>21</v>
          </cell>
        </row>
        <row r="5">
          <cell r="A5" t="str">
            <v>Adj. to confirm</v>
          </cell>
          <cell r="B5" t="str">
            <v>Российская отчетность</v>
          </cell>
          <cell r="C5" t="str">
            <v>RUSSIAN</v>
          </cell>
          <cell r="D5" t="str">
            <v>Bank</v>
          </cell>
          <cell r="E5">
            <v>3</v>
          </cell>
          <cell r="F5">
            <v>6</v>
          </cell>
          <cell r="G5">
            <v>8</v>
          </cell>
          <cell r="H5" t="str">
            <v>12, 13, 14</v>
          </cell>
          <cell r="I5">
            <v>15</v>
          </cell>
          <cell r="J5">
            <v>18</v>
          </cell>
          <cell r="K5">
            <v>20</v>
          </cell>
          <cell r="L5">
            <v>21</v>
          </cell>
          <cell r="M5">
            <v>22</v>
          </cell>
          <cell r="N5">
            <v>23</v>
          </cell>
          <cell r="O5" t="str">
            <v>25, 52</v>
          </cell>
          <cell r="P5">
            <v>26</v>
          </cell>
          <cell r="Q5">
            <v>27</v>
          </cell>
          <cell r="R5" t="str">
            <v>30a</v>
          </cell>
          <cell r="S5" t="str">
            <v>30b</v>
          </cell>
          <cell r="T5">
            <v>35</v>
          </cell>
          <cell r="U5">
            <v>40</v>
          </cell>
          <cell r="V5">
            <v>41</v>
          </cell>
          <cell r="W5">
            <v>50</v>
          </cell>
          <cell r="X5">
            <v>51</v>
          </cell>
          <cell r="Y5">
            <v>62</v>
          </cell>
          <cell r="Z5">
            <v>66</v>
          </cell>
          <cell r="AA5">
            <v>68</v>
          </cell>
          <cell r="AB5">
            <v>74</v>
          </cell>
          <cell r="AC5">
            <v>77</v>
          </cell>
          <cell r="AD5">
            <v>80</v>
          </cell>
          <cell r="AE5">
            <v>86</v>
          </cell>
          <cell r="AF5">
            <v>87</v>
          </cell>
          <cell r="AG5">
            <v>95</v>
          </cell>
          <cell r="AH5">
            <v>96</v>
          </cell>
          <cell r="AI5">
            <v>97</v>
          </cell>
          <cell r="AJ5">
            <v>98</v>
          </cell>
          <cell r="AK5" t="str">
            <v>???</v>
          </cell>
          <cell r="AM5" t="str">
            <v>IAS</v>
          </cell>
          <cell r="AN5" t="str">
            <v>IAS</v>
          </cell>
          <cell r="AO5" t="str">
            <v>ok</v>
          </cell>
          <cell r="AP5" t="str">
            <v>ok</v>
          </cell>
          <cell r="AQ5" t="str">
            <v>ok</v>
          </cell>
          <cell r="AR5">
            <v>2000</v>
          </cell>
          <cell r="AW5" t="str">
            <v>IAS</v>
          </cell>
          <cell r="AX5" t="str">
            <v>IAS</v>
          </cell>
          <cell r="AY5" t="str">
            <v>Отчетность по МСБУ</v>
          </cell>
        </row>
        <row r="6">
          <cell r="B6" t="str">
            <v>Output</v>
          </cell>
          <cell r="C6" t="str">
            <v>1998 HC revaluation</v>
          </cell>
          <cell r="D6" t="str">
            <v>1998 securities revaluation</v>
          </cell>
          <cell r="E6" t="str">
            <v>1998 precious metals revaluation</v>
          </cell>
          <cell r="F6" t="str">
            <v>advances written off to pl (60312&amp;61403)</v>
          </cell>
          <cell r="G6" t="str">
            <v>audit expenses for 2000 written off (60312)</v>
          </cell>
          <cell r="H6" t="str">
            <v>stationary &amp; materials  written off to pl (610, except 61003)</v>
          </cell>
          <cell r="I6" t="str">
            <v>advance payment of turnover taxes written off to pl (a/c 60302 without VAT)</v>
          </cell>
          <cell r="J6" t="str">
            <v xml:space="preserve">accrued expenses on interbank loans (61401) </v>
          </cell>
          <cell r="K6" t="str">
            <v>carry forward of provision on PFK for 1999</v>
          </cell>
          <cell r="L6" t="str">
            <v>provision on PFK for 2000 reversed</v>
          </cell>
          <cell r="M6" t="str">
            <v>MTM Buriatzoloto (Troika, mid 99 valuation)</v>
          </cell>
          <cell r="N6" t="str">
            <v>provision on repossessed loans reversed (2000)</v>
          </cell>
          <cell r="O6" t="str">
            <v>LLP provision for 2000 created</v>
          </cell>
          <cell r="P6" t="str">
            <v>interest and discount income to PL (52502)</v>
          </cell>
          <cell r="Q6" t="str">
            <v xml:space="preserve">accrued expenses on deposits (61401) </v>
          </cell>
          <cell r="R6" t="str">
            <v>carry forward of prior year LLP provision (pwc)</v>
          </cell>
          <cell r="S6" t="str">
            <v>carry forward of prior year LLP provision (kmb)</v>
          </cell>
          <cell r="T6" t="str">
            <v>prior year provision on nostro in imperial reversed</v>
          </cell>
          <cell r="U6" t="str">
            <v>interest income on loans - BS, a/c 47427 without repossessed (see also adj 50)</v>
          </cell>
          <cell r="V6" t="str">
            <v>% accrued on interbank reclas</v>
          </cell>
          <cell r="W6" t="str">
            <v>interest income on loans - off BS 2rated loans (see also adj 40)</v>
          </cell>
          <cell r="X6" t="str">
            <v xml:space="preserve">reversal of statutory depn of FA </v>
          </cell>
          <cell r="Y6" t="str">
            <v>amounts due to auditors and lawers for 2000 services</v>
          </cell>
          <cell r="Z6" t="str">
            <v>employee bonuses for december accrued</v>
          </cell>
          <cell r="AA6" t="str">
            <v>Elimination of the % on assigned loans (client adj 24,30)</v>
          </cell>
          <cell r="AB6" t="str">
            <v>BALANCING</v>
          </cell>
          <cell r="AC6" t="str">
            <v>fa reclas (diasoft &amp; cabel, electrics) capitalised</v>
          </cell>
          <cell r="AD6" t="str">
            <v>carry forward of 1999 write off of materials and stationary</v>
          </cell>
          <cell r="AE6" t="str">
            <v>loss on currency forward accrued</v>
          </cell>
          <cell r="AF6" t="str">
            <v>additional depreciation accrued</v>
          </cell>
          <cell r="AG6" t="str">
            <v>adj to FA and depreciation to make it closer to IAS</v>
          </cell>
          <cell r="AH6" t="str">
            <v>additional PwC LLP provision</v>
          </cell>
          <cell r="AI6" t="str">
            <v>Release of provision on interbank loans</v>
          </cell>
          <cell r="AJ6" t="str">
            <v>additional PwC Buriatzoloto provision</v>
          </cell>
          <cell r="AK6" t="str">
            <v>Allocation of profit, 2001</v>
          </cell>
          <cell r="AL6" t="str">
            <v>Reclass of suspense account balance to customer accounts</v>
          </cell>
          <cell r="AM6" t="str">
            <v>Reclass of conversion account balance to customer accounts</v>
          </cell>
          <cell r="AN6" t="str">
            <v>Reclass of transit account balance (repayment of loans) to customer accounts</v>
          </cell>
          <cell r="AO6" t="str">
            <v>Reclass of transit account balance (purchase of BoE issued) to BoE issued</v>
          </cell>
          <cell r="AP6" t="str">
            <v>Reversal of expenses to other debtors (60312 a/c)</v>
          </cell>
          <cell r="AQ6" t="str">
            <v>stationary &amp; materials  written off to expenses (610, part of 61003 and 61006)</v>
          </cell>
          <cell r="AR6" t="str">
            <v>Reconciliation of tax settlements (60302 a/c)</v>
          </cell>
          <cell r="AS6" t="str">
            <v xml:space="preserve"> bad debts write off (60323)</v>
          </cell>
          <cell r="AT6" t="str">
            <v>audit expenses for 2000 written off (60312)</v>
          </cell>
          <cell r="AU6" t="str">
            <v>advance payment of turnover taxes written off to pl (a/c 60302 without VAT)</v>
          </cell>
          <cell r="AV6" t="str">
            <v xml:space="preserve">accrued expenses on interbank loans (61401) </v>
          </cell>
          <cell r="AW6" t="str">
            <v xml:space="preserve">accrued expenses on deposits (61401) </v>
          </cell>
          <cell r="AX6" t="str">
            <v>interest and discount income to PL (52502)</v>
          </cell>
          <cell r="AY6" t="str">
            <v>amounts due to auditors and lawers for 2000 services</v>
          </cell>
          <cell r="AZ6" t="str">
            <v>loss on currency forward accrued</v>
          </cell>
          <cell r="BA6" t="str">
            <v>advances written off to pl (60312&amp;61403) and stationary &amp; materials  written off to pl (610, except 61003)</v>
          </cell>
          <cell r="BB6" t="str">
            <v>PP 2001</v>
          </cell>
        </row>
        <row r="7">
          <cell r="A7" t="str">
            <v>Number of adjustment</v>
          </cell>
          <cell r="C7">
            <v>1</v>
          </cell>
          <cell r="D7">
            <v>2</v>
          </cell>
          <cell r="E7">
            <v>3</v>
          </cell>
          <cell r="F7">
            <v>4</v>
          </cell>
          <cell r="G7">
            <v>5</v>
          </cell>
          <cell r="H7">
            <v>6</v>
          </cell>
          <cell r="I7">
            <v>7</v>
          </cell>
          <cell r="J7">
            <v>8</v>
          </cell>
          <cell r="K7">
            <v>9</v>
          </cell>
          <cell r="L7">
            <v>10</v>
          </cell>
          <cell r="M7">
            <v>11</v>
          </cell>
          <cell r="N7">
            <v>12</v>
          </cell>
          <cell r="O7">
            <v>13</v>
          </cell>
          <cell r="P7">
            <v>14</v>
          </cell>
          <cell r="Q7">
            <v>15</v>
          </cell>
          <cell r="R7">
            <v>16</v>
          </cell>
          <cell r="S7">
            <v>17</v>
          </cell>
          <cell r="T7">
            <v>18</v>
          </cell>
          <cell r="U7">
            <v>19</v>
          </cell>
          <cell r="V7">
            <v>20</v>
          </cell>
          <cell r="W7">
            <v>21</v>
          </cell>
          <cell r="X7">
            <v>22</v>
          </cell>
          <cell r="Y7">
            <v>23</v>
          </cell>
          <cell r="Z7">
            <v>24</v>
          </cell>
          <cell r="AA7">
            <v>25</v>
          </cell>
          <cell r="AB7">
            <v>26</v>
          </cell>
          <cell r="AC7">
            <v>27</v>
          </cell>
          <cell r="AD7">
            <v>28</v>
          </cell>
          <cell r="AE7">
            <v>29</v>
          </cell>
          <cell r="AF7">
            <v>30</v>
          </cell>
          <cell r="AG7">
            <v>31</v>
          </cell>
          <cell r="AH7">
            <v>32</v>
          </cell>
          <cell r="AI7">
            <v>33</v>
          </cell>
          <cell r="AJ7">
            <v>34</v>
          </cell>
          <cell r="AK7">
            <v>35</v>
          </cell>
          <cell r="AL7">
            <v>36</v>
          </cell>
          <cell r="AM7">
            <v>37</v>
          </cell>
          <cell r="AN7">
            <v>38</v>
          </cell>
          <cell r="AO7">
            <v>39</v>
          </cell>
          <cell r="AP7">
            <v>40</v>
          </cell>
          <cell r="AQ7">
            <v>41</v>
          </cell>
          <cell r="AR7">
            <v>42</v>
          </cell>
          <cell r="AS7">
            <v>43</v>
          </cell>
          <cell r="AT7">
            <v>44</v>
          </cell>
          <cell r="AU7">
            <v>45</v>
          </cell>
          <cell r="AV7">
            <v>46</v>
          </cell>
          <cell r="AW7">
            <v>47</v>
          </cell>
          <cell r="AX7">
            <v>48</v>
          </cell>
          <cell r="AY7">
            <v>48</v>
          </cell>
          <cell r="AZ7">
            <v>49</v>
          </cell>
          <cell r="BA7">
            <v>50</v>
          </cell>
          <cell r="BB7">
            <v>51</v>
          </cell>
        </row>
        <row r="8">
          <cell r="A8" t="str">
            <v>ASSETS</v>
          </cell>
        </row>
        <row r="9">
          <cell r="A9" t="str">
            <v>Номер корректировки</v>
          </cell>
          <cell r="B9">
            <v>0</v>
          </cell>
          <cell r="C9">
            <v>1</v>
          </cell>
          <cell r="D9">
            <v>2</v>
          </cell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  <cell r="J9">
            <v>8</v>
          </cell>
          <cell r="K9">
            <v>9</v>
          </cell>
          <cell r="L9">
            <v>10</v>
          </cell>
          <cell r="M9">
            <v>11</v>
          </cell>
          <cell r="N9">
            <v>12</v>
          </cell>
          <cell r="O9">
            <v>13</v>
          </cell>
          <cell r="P9">
            <v>14</v>
          </cell>
          <cell r="Q9">
            <v>15</v>
          </cell>
          <cell r="R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Z9">
            <v>24</v>
          </cell>
          <cell r="AA9">
            <v>25</v>
          </cell>
          <cell r="AB9">
            <v>26</v>
          </cell>
          <cell r="AC9">
            <v>27</v>
          </cell>
          <cell r="AD9">
            <v>28</v>
          </cell>
          <cell r="AE9">
            <v>29</v>
          </cell>
          <cell r="AF9">
            <v>30</v>
          </cell>
          <cell r="AG9">
            <v>31</v>
          </cell>
          <cell r="AH9">
            <v>32</v>
          </cell>
          <cell r="AI9">
            <v>33</v>
          </cell>
          <cell r="AJ9">
            <v>34</v>
          </cell>
          <cell r="AK9">
            <v>35</v>
          </cell>
          <cell r="AL9">
            <v>36</v>
          </cell>
          <cell r="AM9">
            <v>37</v>
          </cell>
          <cell r="AN9">
            <v>38</v>
          </cell>
          <cell r="AO9">
            <v>39</v>
          </cell>
          <cell r="AP9">
            <v>40</v>
          </cell>
          <cell r="AQ9">
            <v>41</v>
          </cell>
          <cell r="AR9">
            <v>42</v>
          </cell>
          <cell r="AS9">
            <v>43</v>
          </cell>
          <cell r="AT9">
            <v>44</v>
          </cell>
          <cell r="AU9">
            <v>45</v>
          </cell>
          <cell r="AV9">
            <v>46</v>
          </cell>
          <cell r="AW9">
            <v>47</v>
          </cell>
          <cell r="AX9">
            <v>48</v>
          </cell>
          <cell r="AY9">
            <v>0</v>
          </cell>
          <cell r="BA9">
            <v>83320.1486</v>
          </cell>
          <cell r="BB9">
            <v>83320.1486</v>
          </cell>
        </row>
        <row r="10">
          <cell r="A10" t="str">
            <v>Precious metals and stones</v>
          </cell>
          <cell r="B10">
            <v>0</v>
          </cell>
          <cell r="C10">
            <v>64895</v>
          </cell>
          <cell r="D10">
            <v>459381</v>
          </cell>
          <cell r="M10" t="str">
            <v xml:space="preserve"> </v>
          </cell>
          <cell r="AM10">
            <v>5974</v>
          </cell>
          <cell r="AN10">
            <v>64895</v>
          </cell>
          <cell r="AO10">
            <v>7176.5662000000002</v>
          </cell>
          <cell r="AP10">
            <v>8527.1959588400005</v>
          </cell>
          <cell r="AW10">
            <v>64895</v>
          </cell>
          <cell r="AX10">
            <v>64895</v>
          </cell>
          <cell r="AY10">
            <v>0</v>
          </cell>
          <cell r="BA10">
            <v>77108.239000000001</v>
          </cell>
          <cell r="BB10">
            <v>77108.239000000001</v>
          </cell>
        </row>
        <row r="11">
          <cell r="A11" t="str">
            <v>Касса и краткосрочные средства</v>
          </cell>
          <cell r="B11">
            <v>15156</v>
          </cell>
          <cell r="C11">
            <v>2133</v>
          </cell>
          <cell r="AC11">
            <v>-3032</v>
          </cell>
          <cell r="AM11">
            <v>0</v>
          </cell>
          <cell r="AN11">
            <v>2133</v>
          </cell>
          <cell r="AO11">
            <v>0</v>
          </cell>
          <cell r="AP11">
            <v>0</v>
          </cell>
          <cell r="AW11">
            <v>2133</v>
          </cell>
          <cell r="AX11">
            <v>2133</v>
          </cell>
          <cell r="AY11">
            <v>15156</v>
          </cell>
          <cell r="AZ11">
            <v>-500</v>
          </cell>
          <cell r="BA11">
            <v>2534.4305999999997</v>
          </cell>
          <cell r="BB11">
            <v>2534.4305999999997</v>
          </cell>
        </row>
        <row r="12">
          <cell r="A12" t="str">
            <v>Драгоценные металлы</v>
          </cell>
          <cell r="B12">
            <v>0</v>
          </cell>
          <cell r="C12">
            <v>2471</v>
          </cell>
          <cell r="D12">
            <v>19510</v>
          </cell>
          <cell r="AM12">
            <v>89110</v>
          </cell>
          <cell r="AN12">
            <v>82709</v>
          </cell>
          <cell r="AO12">
            <v>107047.84300000001</v>
          </cell>
          <cell r="AP12">
            <v>127194.2470526</v>
          </cell>
          <cell r="AW12">
            <v>2471</v>
          </cell>
          <cell r="AX12">
            <v>2471</v>
          </cell>
          <cell r="AY12">
            <v>0</v>
          </cell>
          <cell r="BA12">
            <v>2936.0421999999999</v>
          </cell>
          <cell r="BB12">
            <v>2936.0421999999999</v>
          </cell>
        </row>
        <row r="13">
          <cell r="A13" t="str">
            <v>Ценные бумаги для перепродажи</v>
          </cell>
          <cell r="B13">
            <v>21538</v>
          </cell>
          <cell r="C13">
            <v>626</v>
          </cell>
          <cell r="D13">
            <v>36873</v>
          </cell>
          <cell r="E13">
            <v>1378</v>
          </cell>
          <cell r="K13">
            <v>79</v>
          </cell>
          <cell r="L13">
            <v>26</v>
          </cell>
          <cell r="N13">
            <v>1557</v>
          </cell>
          <cell r="O13">
            <v>-16129</v>
          </cell>
          <cell r="R13">
            <v>-6750</v>
          </cell>
          <cell r="S13">
            <v>-7371</v>
          </cell>
          <cell r="W13">
            <v>-2</v>
          </cell>
          <cell r="AH13">
            <v>-20566</v>
          </cell>
          <cell r="AM13">
            <v>-6401</v>
          </cell>
          <cell r="AN13">
            <v>624</v>
          </cell>
          <cell r="AO13">
            <v>-7689.5213000000003</v>
          </cell>
          <cell r="AP13">
            <v>-9136.6892086600001</v>
          </cell>
          <cell r="AW13">
            <v>624</v>
          </cell>
          <cell r="AX13">
            <v>624</v>
          </cell>
          <cell r="AY13">
            <v>21538</v>
          </cell>
          <cell r="AZ13">
            <v>0</v>
          </cell>
          <cell r="BA13">
            <v>741.43679999999995</v>
          </cell>
          <cell r="BB13">
            <v>741.43679999999995</v>
          </cell>
        </row>
        <row r="14">
          <cell r="A14" t="str">
            <v>Ценные бумаги по договорам репо</v>
          </cell>
          <cell r="B14">
            <v>0</v>
          </cell>
          <cell r="C14">
            <v>3384</v>
          </cell>
          <cell r="D14">
            <v>-19510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W14">
            <v>3384</v>
          </cell>
          <cell r="AX14">
            <v>3384</v>
          </cell>
          <cell r="AY14">
            <v>0</v>
          </cell>
          <cell r="BA14">
            <v>4020.8687999999997</v>
          </cell>
          <cell r="BB14">
            <v>4020.8687999999997</v>
          </cell>
        </row>
        <row r="15">
          <cell r="A15" t="str">
            <v>Ссуды и авансовые платежи клиентам</v>
          </cell>
          <cell r="B15">
            <v>42703</v>
          </cell>
          <cell r="C15">
            <v>0</v>
          </cell>
          <cell r="D15">
            <v>163202</v>
          </cell>
          <cell r="E15">
            <v>147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W15">
            <v>0</v>
          </cell>
          <cell r="AX15">
            <v>0</v>
          </cell>
          <cell r="AY15">
            <v>42703</v>
          </cell>
          <cell r="AZ15">
            <v>42479</v>
          </cell>
          <cell r="BA15">
            <v>0</v>
          </cell>
          <cell r="BB15">
            <v>0</v>
          </cell>
        </row>
        <row r="16">
          <cell r="A16" t="str">
            <v>За вычетом:Резерва на покрытие безнадежных и сомнительныхдолгов</v>
          </cell>
          <cell r="B16">
            <v>-224</v>
          </cell>
          <cell r="C16">
            <v>27559</v>
          </cell>
          <cell r="D16">
            <v>0</v>
          </cell>
          <cell r="R16">
            <v>23690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W16">
            <v>51249</v>
          </cell>
          <cell r="AX16">
            <v>51249</v>
          </cell>
          <cell r="AY16">
            <v>-224</v>
          </cell>
          <cell r="AZ16">
            <v>46707</v>
          </cell>
          <cell r="BA16">
            <v>60894.061799999996</v>
          </cell>
          <cell r="BB16">
            <v>60894.061799999996</v>
          </cell>
        </row>
        <row r="17">
          <cell r="A17" t="str">
            <v>Ссуды и авансовые платежи банкам</v>
          </cell>
          <cell r="B17">
            <v>11400</v>
          </cell>
          <cell r="C17">
            <v>7500</v>
          </cell>
          <cell r="D17">
            <v>1481521</v>
          </cell>
          <cell r="W17">
            <v>213000</v>
          </cell>
          <cell r="AA17">
            <v>980226</v>
          </cell>
          <cell r="AC17">
            <v>-12000</v>
          </cell>
          <cell r="AM17">
            <v>0</v>
          </cell>
          <cell r="AN17">
            <v>7500</v>
          </cell>
          <cell r="AO17">
            <v>0</v>
          </cell>
          <cell r="AP17">
            <v>0</v>
          </cell>
          <cell r="AW17">
            <v>7500</v>
          </cell>
          <cell r="AX17">
            <v>7500</v>
          </cell>
          <cell r="AY17">
            <v>11400</v>
          </cell>
          <cell r="AZ17">
            <v>11354</v>
          </cell>
          <cell r="BA17">
            <v>8911.5</v>
          </cell>
          <cell r="BB17">
            <v>8911.5</v>
          </cell>
        </row>
        <row r="18">
          <cell r="A18" t="str">
            <v>За вычетом:Резерва на покрытие безнадежных и сомнительныхдолгов</v>
          </cell>
          <cell r="B18">
            <v>-46</v>
          </cell>
          <cell r="C18">
            <v>3650</v>
          </cell>
          <cell r="D18">
            <v>315000</v>
          </cell>
          <cell r="I18">
            <v>-1196</v>
          </cell>
          <cell r="M18">
            <v>9156</v>
          </cell>
          <cell r="AM18">
            <v>1547</v>
          </cell>
          <cell r="AN18">
            <v>1547</v>
          </cell>
          <cell r="AO18">
            <v>1858.4111</v>
          </cell>
          <cell r="AP18">
            <v>2208.1640690199997</v>
          </cell>
          <cell r="AW18">
            <v>3650</v>
          </cell>
          <cell r="AX18">
            <v>3650</v>
          </cell>
          <cell r="AY18">
            <v>-46</v>
          </cell>
          <cell r="BA18">
            <v>4336.9299999999994</v>
          </cell>
          <cell r="BB18">
            <v>4336.9299999999994</v>
          </cell>
        </row>
        <row r="19">
          <cell r="A19" t="str">
            <v>Основные средства</v>
          </cell>
          <cell r="B19">
            <v>784</v>
          </cell>
          <cell r="C19">
            <v>3000</v>
          </cell>
          <cell r="D19">
            <v>250000</v>
          </cell>
          <cell r="AM19">
            <v>0</v>
          </cell>
          <cell r="AN19">
            <v>3000</v>
          </cell>
          <cell r="AO19">
            <v>0</v>
          </cell>
          <cell r="AP19">
            <v>0</v>
          </cell>
          <cell r="AW19">
            <v>3000</v>
          </cell>
          <cell r="AX19">
            <v>3000</v>
          </cell>
          <cell r="AY19">
            <v>784</v>
          </cell>
          <cell r="AZ19">
            <v>0</v>
          </cell>
          <cell r="BA19">
            <v>3564.6</v>
          </cell>
          <cell r="BB19">
            <v>3564.6</v>
          </cell>
        </row>
        <row r="20">
          <cell r="A20" t="str">
            <v xml:space="preserve">Инвестиции в неконсолидированные дочерние, </v>
          </cell>
          <cell r="B20">
            <v>0</v>
          </cell>
          <cell r="C20">
            <v>2500</v>
          </cell>
          <cell r="D20">
            <v>200000</v>
          </cell>
          <cell r="G20">
            <v>-9</v>
          </cell>
          <cell r="L20">
            <v>341.83793067003501</v>
          </cell>
          <cell r="AM20">
            <v>841.83793067003501</v>
          </cell>
          <cell r="AN20">
            <v>500</v>
          </cell>
          <cell r="AO20">
            <v>1011.299906113913</v>
          </cell>
          <cell r="AP20">
            <v>1201.6265484445514</v>
          </cell>
          <cell r="AW20">
            <v>2500</v>
          </cell>
          <cell r="AX20">
            <v>2500</v>
          </cell>
          <cell r="AY20">
            <v>0</v>
          </cell>
          <cell r="BA20">
            <v>2970.5</v>
          </cell>
          <cell r="BB20">
            <v>2970.5</v>
          </cell>
        </row>
        <row r="21">
          <cell r="A21" t="str">
            <v>ассоциированные компании</v>
          </cell>
          <cell r="B21">
            <v>0</v>
          </cell>
          <cell r="C21">
            <v>2500</v>
          </cell>
          <cell r="D21">
            <v>155761</v>
          </cell>
          <cell r="M21">
            <v>-341.83793067003501</v>
          </cell>
          <cell r="AM21">
            <v>-341.83793067003501</v>
          </cell>
          <cell r="AN21">
            <v>2500</v>
          </cell>
          <cell r="AO21">
            <v>-410.64990611391306</v>
          </cell>
          <cell r="AP21">
            <v>-487.93421844455145</v>
          </cell>
          <cell r="AW21">
            <v>2500</v>
          </cell>
          <cell r="AX21">
            <v>2500</v>
          </cell>
          <cell r="AY21">
            <v>0</v>
          </cell>
          <cell r="BA21">
            <v>2970.5</v>
          </cell>
          <cell r="BB21">
            <v>2970.5</v>
          </cell>
        </row>
        <row r="22">
          <cell r="A22" t="str">
            <v xml:space="preserve"> и прочие долгосрочные инвестиции</v>
          </cell>
          <cell r="B22">
            <v>12</v>
          </cell>
          <cell r="C22">
            <v>-14228</v>
          </cell>
          <cell r="D22">
            <v>131300</v>
          </cell>
          <cell r="Q22">
            <v>3156</v>
          </cell>
          <cell r="AC22">
            <v>650</v>
          </cell>
          <cell r="AD22">
            <v>-85</v>
          </cell>
          <cell r="AG22">
            <v>8883</v>
          </cell>
          <cell r="AM22">
            <v>6930</v>
          </cell>
          <cell r="AN22">
            <v>5592</v>
          </cell>
          <cell r="AO22">
            <v>8325.009</v>
          </cell>
          <cell r="AP22">
            <v>9891.7756938000002</v>
          </cell>
          <cell r="AW22">
            <v>4350</v>
          </cell>
          <cell r="AX22">
            <v>4350</v>
          </cell>
          <cell r="AY22">
            <v>12</v>
          </cell>
          <cell r="AZ22">
            <v>-1170</v>
          </cell>
          <cell r="BA22">
            <v>5168.67</v>
          </cell>
          <cell r="BB22">
            <v>5168.67</v>
          </cell>
        </row>
        <row r="23">
          <cell r="A23" t="str">
            <v>Резерв под обесценение долгосрочных инвестиций</v>
          </cell>
          <cell r="B23">
            <v>-1182</v>
          </cell>
          <cell r="C23">
            <v>14228</v>
          </cell>
          <cell r="D23">
            <v>131203</v>
          </cell>
          <cell r="H23">
            <v>571</v>
          </cell>
          <cell r="P23">
            <v>-622</v>
          </cell>
          <cell r="R23">
            <v>-716</v>
          </cell>
          <cell r="X23">
            <v>768</v>
          </cell>
          <cell r="AF23">
            <v>-3373</v>
          </cell>
          <cell r="AG23">
            <v>-13419</v>
          </cell>
          <cell r="AM23">
            <v>-1338</v>
          </cell>
          <cell r="AN23">
            <v>4059</v>
          </cell>
          <cell r="AO23">
            <v>-1607.3394000000001</v>
          </cell>
          <cell r="AP23">
            <v>-1909.84067508</v>
          </cell>
          <cell r="AW23">
            <v>4059</v>
          </cell>
          <cell r="AX23">
            <v>4059</v>
          </cell>
          <cell r="AY23">
            <v>-1182</v>
          </cell>
          <cell r="BA23">
            <v>4822.9038</v>
          </cell>
          <cell r="BB23">
            <v>4822.9038</v>
          </cell>
        </row>
        <row r="24">
          <cell r="A24" t="str">
            <v xml:space="preserve">Наращенные доходы и отложенные расходы (предоплаты) </v>
          </cell>
          <cell r="B24">
            <v>-500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BA24">
            <v>0</v>
          </cell>
          <cell r="BB24">
            <v>0</v>
          </cell>
        </row>
        <row r="25">
          <cell r="A25" t="str">
            <v>Прочие активы</v>
          </cell>
          <cell r="B25">
            <v>2295</v>
          </cell>
          <cell r="F25">
            <v>-4316</v>
          </cell>
          <cell r="R25">
            <v>9340</v>
          </cell>
          <cell r="AM25">
            <v>442</v>
          </cell>
          <cell r="AN25">
            <v>9340</v>
          </cell>
          <cell r="AO25">
            <v>530.97460000000001</v>
          </cell>
          <cell r="AP25">
            <v>630.90401971999995</v>
          </cell>
          <cell r="AW25">
            <v>9340</v>
          </cell>
          <cell r="AX25">
            <v>9340</v>
          </cell>
          <cell r="AY25">
            <v>2295</v>
          </cell>
          <cell r="AZ25">
            <v>2295</v>
          </cell>
          <cell r="BA25">
            <v>11097.787999999999</v>
          </cell>
          <cell r="BB25">
            <v>11097.787999999999</v>
          </cell>
        </row>
        <row r="26">
          <cell r="A26" t="str">
            <v>Резерв на покрытие убытков по прочим активам</v>
          </cell>
          <cell r="B26">
            <v>0</v>
          </cell>
          <cell r="C26">
            <v>0</v>
          </cell>
          <cell r="D26">
            <v>-1349136</v>
          </cell>
          <cell r="E26">
            <v>1525</v>
          </cell>
          <cell r="F26">
            <v>-4316</v>
          </cell>
          <cell r="G26">
            <v>-9</v>
          </cell>
          <cell r="H26">
            <v>571</v>
          </cell>
          <cell r="I26">
            <v>-1196</v>
          </cell>
          <cell r="J26">
            <v>0</v>
          </cell>
          <cell r="K26">
            <v>0</v>
          </cell>
          <cell r="L26">
            <v>341.83793067003501</v>
          </cell>
          <cell r="M26" t="str">
            <v xml:space="preserve"> </v>
          </cell>
          <cell r="N26">
            <v>-6401</v>
          </cell>
          <cell r="O26">
            <v>69</v>
          </cell>
          <cell r="P26">
            <v>-622</v>
          </cell>
          <cell r="Q26">
            <v>3156</v>
          </cell>
          <cell r="R26">
            <v>-716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108377</v>
          </cell>
          <cell r="AN26">
            <v>5160</v>
          </cell>
          <cell r="AO26">
            <v>130193.2901</v>
          </cell>
          <cell r="AP26">
            <v>1064</v>
          </cell>
          <cell r="AQ26">
            <v>-1743</v>
          </cell>
          <cell r="AR26">
            <v>1795</v>
          </cell>
          <cell r="AW26">
            <v>5160</v>
          </cell>
          <cell r="AX26">
            <v>5160</v>
          </cell>
          <cell r="AY26">
            <v>5160</v>
          </cell>
          <cell r="BA26">
            <v>6131.1119999999992</v>
          </cell>
          <cell r="BB26">
            <v>6131.1119999999992</v>
          </cell>
        </row>
        <row r="27">
          <cell r="A27" t="str">
            <v>Итого по активам</v>
          </cell>
          <cell r="B27">
            <v>92436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92436</v>
          </cell>
          <cell r="AZ27">
            <v>0</v>
          </cell>
          <cell r="BA27">
            <v>0</v>
          </cell>
          <cell r="BB27">
            <v>0</v>
          </cell>
        </row>
        <row r="28">
          <cell r="A28" t="str">
            <v>Customer accounts</v>
          </cell>
          <cell r="B28">
            <v>123</v>
          </cell>
          <cell r="D28">
            <v>0</v>
          </cell>
          <cell r="R28">
            <v>4190</v>
          </cell>
          <cell r="W28">
            <v>12000</v>
          </cell>
          <cell r="AC28">
            <v>-12000</v>
          </cell>
          <cell r="AN28">
            <v>4190</v>
          </cell>
          <cell r="AW28">
            <v>4190</v>
          </cell>
          <cell r="AX28">
            <v>4190</v>
          </cell>
          <cell r="AY28">
            <v>123</v>
          </cell>
          <cell r="BA28">
            <v>4978.558</v>
          </cell>
          <cell r="BB28">
            <v>4978.558</v>
          </cell>
        </row>
        <row r="29">
          <cell r="A29" t="str">
            <v>Заемные средства</v>
          </cell>
          <cell r="B29">
            <v>0</v>
          </cell>
          <cell r="D29">
            <v>0</v>
          </cell>
          <cell r="W29">
            <v>9000</v>
          </cell>
          <cell r="AN29">
            <v>0</v>
          </cell>
          <cell r="AY29">
            <v>0</v>
          </cell>
          <cell r="BA29">
            <v>0</v>
          </cell>
          <cell r="BB29">
            <v>0</v>
          </cell>
        </row>
        <row r="30">
          <cell r="A30" t="str">
            <v>Deposits from banks</v>
          </cell>
          <cell r="B30">
            <v>0</v>
          </cell>
          <cell r="D30">
            <v>0</v>
          </cell>
          <cell r="W30">
            <v>0</v>
          </cell>
          <cell r="AA30">
            <v>249840</v>
          </cell>
          <cell r="AM30">
            <v>-17886</v>
          </cell>
          <cell r="AN30">
            <v>0</v>
          </cell>
          <cell r="AO30">
            <v>-21486.451799999999</v>
          </cell>
          <cell r="AP30">
            <v>-25530.202028759995</v>
          </cell>
          <cell r="AY30">
            <v>0</v>
          </cell>
          <cell r="BA30">
            <v>0</v>
          </cell>
          <cell r="BB30">
            <v>0</v>
          </cell>
        </row>
        <row r="31">
          <cell r="A31" t="str">
            <v>Средства клиентов</v>
          </cell>
          <cell r="B31">
            <v>-17709</v>
          </cell>
          <cell r="C31">
            <v>-276</v>
          </cell>
          <cell r="D31">
            <v>0</v>
          </cell>
          <cell r="P31">
            <v>276</v>
          </cell>
          <cell r="W31">
            <v>0</v>
          </cell>
          <cell r="AA31">
            <v>249760</v>
          </cell>
          <cell r="AE31">
            <v>-4542</v>
          </cell>
          <cell r="AL31">
            <v>-460</v>
          </cell>
          <cell r="AM31">
            <v>-448</v>
          </cell>
          <cell r="AN31">
            <v>-2612</v>
          </cell>
          <cell r="AO31">
            <v>-46850.700000000004</v>
          </cell>
          <cell r="AP31">
            <v>-55668.00174</v>
          </cell>
          <cell r="AW31">
            <v>-4542</v>
          </cell>
          <cell r="AX31">
            <v>-4542</v>
          </cell>
          <cell r="AY31">
            <v>-17709</v>
          </cell>
          <cell r="BA31">
            <v>-5396.8044</v>
          </cell>
          <cell r="BB31">
            <v>-5396.8044</v>
          </cell>
        </row>
        <row r="32">
          <cell r="A32" t="str">
            <v>Счета других банков</v>
          </cell>
          <cell r="B32">
            <v>-4000</v>
          </cell>
          <cell r="C32">
            <v>23690</v>
          </cell>
          <cell r="D32">
            <v>0</v>
          </cell>
          <cell r="R32">
            <v>-23690</v>
          </cell>
          <cell r="W32">
            <v>0</v>
          </cell>
          <cell r="AA32">
            <v>248365</v>
          </cell>
          <cell r="AM32">
            <v>0</v>
          </cell>
          <cell r="AN32">
            <v>0</v>
          </cell>
          <cell r="AO32">
            <v>-181</v>
          </cell>
          <cell r="AP32">
            <v>0</v>
          </cell>
          <cell r="AW32">
            <v>0</v>
          </cell>
          <cell r="AX32">
            <v>0</v>
          </cell>
          <cell r="AY32">
            <v>-4000</v>
          </cell>
          <cell r="AZ32">
            <v>0</v>
          </cell>
          <cell r="BA32">
            <v>0</v>
          </cell>
          <cell r="BB32">
            <v>0</v>
          </cell>
        </row>
        <row r="33">
          <cell r="A33" t="str">
            <v>Ценные бумаги, выпущенные Банком</v>
          </cell>
          <cell r="B33">
            <v>-4036</v>
          </cell>
          <cell r="C33">
            <v>9340</v>
          </cell>
          <cell r="D33">
            <v>0</v>
          </cell>
          <cell r="R33">
            <v>-9340</v>
          </cell>
          <cell r="W33">
            <v>0</v>
          </cell>
          <cell r="AA33">
            <v>232261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W33">
            <v>0</v>
          </cell>
          <cell r="AX33">
            <v>0</v>
          </cell>
          <cell r="AY33">
            <v>-4036</v>
          </cell>
          <cell r="BA33">
            <v>0</v>
          </cell>
          <cell r="BB33">
            <v>0</v>
          </cell>
        </row>
        <row r="34">
          <cell r="A34" t="str">
            <v>Наращенные расходы и отложенные доходы</v>
          </cell>
          <cell r="B34">
            <v>123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BA34">
            <v>0</v>
          </cell>
          <cell r="BB34">
            <v>0</v>
          </cell>
        </row>
        <row r="35">
          <cell r="A35" t="str">
            <v>Прочие заемные средства</v>
          </cell>
          <cell r="B35">
            <v>-29373</v>
          </cell>
          <cell r="C35">
            <v>5000</v>
          </cell>
          <cell r="D35">
            <v>0</v>
          </cell>
          <cell r="E35">
            <v>-579.5</v>
          </cell>
          <cell r="F35">
            <v>0</v>
          </cell>
          <cell r="G35">
            <v>0</v>
          </cell>
          <cell r="H35">
            <v>-216.98</v>
          </cell>
          <cell r="I35">
            <v>454.48</v>
          </cell>
          <cell r="J35">
            <v>0</v>
          </cell>
          <cell r="K35">
            <v>0</v>
          </cell>
          <cell r="L35">
            <v>-129.89841365461331</v>
          </cell>
          <cell r="M35">
            <v>129.89841365461331</v>
          </cell>
          <cell r="N35">
            <v>2432.38</v>
          </cell>
          <cell r="O35">
            <v>-26.22</v>
          </cell>
          <cell r="P35">
            <v>236.36</v>
          </cell>
          <cell r="Q35">
            <v>-1199.28</v>
          </cell>
          <cell r="R35">
            <v>-5000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-1852.88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W35">
            <v>0</v>
          </cell>
          <cell r="AX35">
            <v>0</v>
          </cell>
          <cell r="AY35">
            <v>-29373</v>
          </cell>
          <cell r="BA35">
            <v>0</v>
          </cell>
          <cell r="BB35">
            <v>0</v>
          </cell>
        </row>
        <row r="36">
          <cell r="A36" t="str">
            <v>Deferred tax</v>
          </cell>
          <cell r="B36">
            <v>-55118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-55118</v>
          </cell>
          <cell r="BA36">
            <v>0</v>
          </cell>
          <cell r="BB36">
            <v>0</v>
          </cell>
        </row>
        <row r="37">
          <cell r="A37" t="str">
            <v>Средства акционеров</v>
          </cell>
          <cell r="B37">
            <v>0</v>
          </cell>
          <cell r="C37">
            <v>0</v>
          </cell>
          <cell r="D37">
            <v>1349136</v>
          </cell>
          <cell r="E37">
            <v>0</v>
          </cell>
          <cell r="F37">
            <v>4316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460</v>
          </cell>
          <cell r="AM37">
            <v>448</v>
          </cell>
          <cell r="AN37">
            <v>2612</v>
          </cell>
          <cell r="AO37">
            <v>181</v>
          </cell>
          <cell r="AP37">
            <v>-81378.05423591999</v>
          </cell>
          <cell r="AY37">
            <v>0</v>
          </cell>
          <cell r="BA37">
            <v>0</v>
          </cell>
          <cell r="BB37">
            <v>0</v>
          </cell>
        </row>
        <row r="38">
          <cell r="A38" t="str">
            <v>Share premium</v>
          </cell>
          <cell r="B38">
            <v>0</v>
          </cell>
          <cell r="C38">
            <v>0</v>
          </cell>
          <cell r="D38">
            <v>1349136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-12269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</row>
        <row r="39">
          <cell r="A39" t="str">
            <v>Акционерный капитал</v>
          </cell>
          <cell r="B39">
            <v>-35000</v>
          </cell>
          <cell r="C39">
            <v>0</v>
          </cell>
          <cell r="D39">
            <v>221806</v>
          </cell>
          <cell r="W39">
            <v>-221806</v>
          </cell>
          <cell r="AN39">
            <v>0</v>
          </cell>
          <cell r="AW39">
            <v>0</v>
          </cell>
          <cell r="AX39">
            <v>0</v>
          </cell>
          <cell r="AY39">
            <v>-35000</v>
          </cell>
          <cell r="AZ39">
            <v>0</v>
          </cell>
          <cell r="BA39">
            <v>0</v>
          </cell>
          <cell r="BB39">
            <v>0</v>
          </cell>
        </row>
        <row r="40">
          <cell r="A40" t="str">
            <v>Эмиссионный доход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J40">
            <v>-72330</v>
          </cell>
          <cell r="W40">
            <v>-100000</v>
          </cell>
          <cell r="AM40">
            <v>-123130</v>
          </cell>
          <cell r="AN40">
            <v>0</v>
          </cell>
          <cell r="AO40">
            <v>-147916.06900000002</v>
          </cell>
          <cell r="AP40">
            <v>-175753.87318580001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</row>
        <row r="41">
          <cell r="A41" t="str">
            <v>Резерв по переоценке основных средств</v>
          </cell>
          <cell r="B41">
            <v>0</v>
          </cell>
          <cell r="C41">
            <v>2743</v>
          </cell>
          <cell r="D41">
            <v>92000</v>
          </cell>
          <cell r="W41">
            <v>-92000</v>
          </cell>
          <cell r="Y41">
            <v>435</v>
          </cell>
          <cell r="AM41">
            <v>0</v>
          </cell>
          <cell r="AN41">
            <v>3178</v>
          </cell>
          <cell r="AO41">
            <v>0</v>
          </cell>
          <cell r="AP41">
            <v>0</v>
          </cell>
          <cell r="AW41">
            <v>3178</v>
          </cell>
          <cell r="AX41">
            <v>3178</v>
          </cell>
          <cell r="AY41">
            <v>0</v>
          </cell>
          <cell r="AZ41">
            <v>3178</v>
          </cell>
          <cell r="BA41">
            <v>3776.0995999999996</v>
          </cell>
          <cell r="BB41">
            <v>3776.0995999999996</v>
          </cell>
        </row>
        <row r="42">
          <cell r="A42" t="str">
            <v>Нераспределенная прибыль и прочие фонды</v>
          </cell>
          <cell r="B42">
            <v>-1467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-1467</v>
          </cell>
          <cell r="AZ42">
            <v>-2318</v>
          </cell>
          <cell r="BA42">
            <v>3776.0995999999996</v>
          </cell>
          <cell r="BB42">
            <v>3776.0995999999996</v>
          </cell>
        </row>
        <row r="43">
          <cell r="A43" t="str">
            <v>Переоценка иностранной валюты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-377</v>
          </cell>
          <cell r="BA43">
            <v>0</v>
          </cell>
          <cell r="BB43">
            <v>0</v>
          </cell>
        </row>
        <row r="44">
          <cell r="A44" t="str">
            <v>Прибыль за отчетный период</v>
          </cell>
          <cell r="B44">
            <v>-851</v>
          </cell>
          <cell r="C44">
            <v>0</v>
          </cell>
          <cell r="D44">
            <v>8806</v>
          </cell>
          <cell r="E44">
            <v>-1525</v>
          </cell>
          <cell r="G44">
            <v>9</v>
          </cell>
          <cell r="H44">
            <v>-571</v>
          </cell>
          <cell r="I44">
            <v>1196</v>
          </cell>
          <cell r="J44">
            <v>72330</v>
          </cell>
          <cell r="L44">
            <v>-341.83793067003501</v>
          </cell>
          <cell r="M44">
            <v>341.83793067003501</v>
          </cell>
          <cell r="N44">
            <v>6401</v>
          </cell>
          <cell r="O44">
            <v>-69</v>
          </cell>
          <cell r="P44">
            <v>622</v>
          </cell>
          <cell r="Q44">
            <v>-3156</v>
          </cell>
          <cell r="R44">
            <v>716</v>
          </cell>
          <cell r="W44">
            <v>-8806</v>
          </cell>
          <cell r="AM44">
            <v>72604</v>
          </cell>
          <cell r="AN44">
            <v>71765</v>
          </cell>
          <cell r="AO44">
            <v>87219.185200000007</v>
          </cell>
          <cell r="AP44">
            <v>103633.83585464</v>
          </cell>
          <cell r="AW44">
            <v>0</v>
          </cell>
          <cell r="AX44">
            <v>0</v>
          </cell>
          <cell r="AY44">
            <v>-851</v>
          </cell>
          <cell r="BA44">
            <v>0</v>
          </cell>
          <cell r="BB44">
            <v>0</v>
          </cell>
        </row>
        <row r="45">
          <cell r="A45" t="str">
            <v>Итого по заемным средствам и средствам акционеров</v>
          </cell>
          <cell r="B45">
            <v>-92436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-92436</v>
          </cell>
          <cell r="AZ45">
            <v>594.09999999999991</v>
          </cell>
          <cell r="BA45">
            <v>594.09999999999991</v>
          </cell>
          <cell r="BB45">
            <v>594.09999999999991</v>
          </cell>
        </row>
        <row r="46">
          <cell r="A46" t="str">
            <v>Other Reserves (Funds)</v>
          </cell>
          <cell r="B46">
            <v>-43882</v>
          </cell>
          <cell r="C46">
            <v>0</v>
          </cell>
          <cell r="D46">
            <v>0</v>
          </cell>
          <cell r="E46">
            <v>304</v>
          </cell>
          <cell r="F46">
            <v>909</v>
          </cell>
          <cell r="G46">
            <v>1504</v>
          </cell>
          <cell r="H46">
            <v>263</v>
          </cell>
          <cell r="I46">
            <v>2297</v>
          </cell>
          <cell r="J46">
            <v>6563</v>
          </cell>
          <cell r="K46">
            <v>-79</v>
          </cell>
          <cell r="L46">
            <v>-26</v>
          </cell>
          <cell r="M46">
            <v>-9156</v>
          </cell>
          <cell r="N46">
            <v>-1557</v>
          </cell>
          <cell r="O46">
            <v>16129</v>
          </cell>
          <cell r="P46">
            <v>1815</v>
          </cell>
          <cell r="Q46">
            <v>36</v>
          </cell>
          <cell r="R46">
            <v>6750</v>
          </cell>
          <cell r="S46">
            <v>7371</v>
          </cell>
          <cell r="T46">
            <v>148</v>
          </cell>
          <cell r="U46">
            <v>-11571</v>
          </cell>
          <cell r="V46">
            <v>-70</v>
          </cell>
          <cell r="W46">
            <v>-279</v>
          </cell>
          <cell r="X46">
            <v>-768</v>
          </cell>
          <cell r="Y46">
            <v>2834</v>
          </cell>
          <cell r="Z46">
            <v>597</v>
          </cell>
          <cell r="AA46">
            <v>8979</v>
          </cell>
          <cell r="AB46">
            <v>-188</v>
          </cell>
          <cell r="AC46">
            <v>-650</v>
          </cell>
          <cell r="AD46">
            <v>85</v>
          </cell>
          <cell r="AE46">
            <v>1183</v>
          </cell>
          <cell r="AF46">
            <v>3373</v>
          </cell>
          <cell r="AG46">
            <v>4536</v>
          </cell>
          <cell r="AH46">
            <v>20566</v>
          </cell>
          <cell r="AI46">
            <v>-935</v>
          </cell>
          <cell r="AJ46">
            <v>2479</v>
          </cell>
          <cell r="AL46">
            <v>1852.88</v>
          </cell>
          <cell r="AM46">
            <v>-5947</v>
          </cell>
          <cell r="AN46" t="str">
            <v>Control:</v>
          </cell>
          <cell r="AO46">
            <v>-7144.1311000000005</v>
          </cell>
          <cell r="AP46">
            <v>-8488.65657302</v>
          </cell>
          <cell r="AS46">
            <v>67.963000000000022</v>
          </cell>
          <cell r="AT46">
            <v>1533.5</v>
          </cell>
          <cell r="AU46">
            <v>-27.29300000000012</v>
          </cell>
          <cell r="AV46">
            <v>101.96399999999994</v>
          </cell>
          <cell r="AW46">
            <v>1.6629999999999967</v>
          </cell>
          <cell r="AX46">
            <v>-32.16599999999994</v>
          </cell>
          <cell r="AY46">
            <v>-1536.307</v>
          </cell>
          <cell r="AZ46">
            <v>-15.852000000000089</v>
          </cell>
          <cell r="BA46">
            <v>-21.608999999999924</v>
          </cell>
          <cell r="BB46">
            <v>594.09999999999991</v>
          </cell>
        </row>
        <row r="47">
          <cell r="A47" t="str">
            <v>ПРИБЫЛЬ И УБЫТКИ</v>
          </cell>
          <cell r="B47">
            <v>0</v>
          </cell>
          <cell r="C47">
            <v>0</v>
          </cell>
          <cell r="D47">
            <v>0</v>
          </cell>
          <cell r="E47">
            <v>-1525</v>
          </cell>
          <cell r="F47">
            <v>4316</v>
          </cell>
          <cell r="G47">
            <v>9</v>
          </cell>
          <cell r="H47">
            <v>-571</v>
          </cell>
          <cell r="I47">
            <v>1196</v>
          </cell>
          <cell r="J47">
            <v>0</v>
          </cell>
          <cell r="K47">
            <v>0</v>
          </cell>
          <cell r="L47">
            <v>-341.83793067003501</v>
          </cell>
          <cell r="M47">
            <v>341.83793067003501</v>
          </cell>
          <cell r="N47">
            <v>6401</v>
          </cell>
          <cell r="O47">
            <v>-69</v>
          </cell>
          <cell r="P47">
            <v>622</v>
          </cell>
          <cell r="Q47">
            <v>-3156</v>
          </cell>
          <cell r="R47">
            <v>716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-5633</v>
          </cell>
          <cell r="AL47">
            <v>0</v>
          </cell>
          <cell r="AM47">
            <v>-108377</v>
          </cell>
          <cell r="AN47">
            <v>0</v>
          </cell>
          <cell r="AO47">
            <v>-130193.2901</v>
          </cell>
          <cell r="AP47">
            <v>-154695.66729682</v>
          </cell>
          <cell r="AY47">
            <v>0</v>
          </cell>
          <cell r="BA47">
            <v>0</v>
          </cell>
          <cell r="BB47">
            <v>0</v>
          </cell>
        </row>
        <row r="48">
          <cell r="A48" t="str">
            <v>Interest income on securities</v>
          </cell>
          <cell r="B48">
            <v>0</v>
          </cell>
          <cell r="C48">
            <v>0</v>
          </cell>
          <cell r="D48">
            <v>0</v>
          </cell>
          <cell r="E48">
            <v>-304</v>
          </cell>
          <cell r="F48">
            <v>-909</v>
          </cell>
          <cell r="G48">
            <v>-1504</v>
          </cell>
          <cell r="H48">
            <v>-263</v>
          </cell>
          <cell r="I48">
            <v>-2297</v>
          </cell>
          <cell r="J48">
            <v>-6563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-1815</v>
          </cell>
          <cell r="Q48">
            <v>-36</v>
          </cell>
          <cell r="R48">
            <v>0</v>
          </cell>
          <cell r="S48">
            <v>0</v>
          </cell>
          <cell r="T48">
            <v>-148</v>
          </cell>
          <cell r="U48">
            <v>11571</v>
          </cell>
          <cell r="V48">
            <v>70</v>
          </cell>
          <cell r="W48">
            <v>279</v>
          </cell>
          <cell r="X48">
            <v>0</v>
          </cell>
          <cell r="Y48">
            <v>-2834</v>
          </cell>
          <cell r="Z48">
            <v>-597</v>
          </cell>
          <cell r="AA48">
            <v>3290</v>
          </cell>
          <cell r="AB48">
            <v>188</v>
          </cell>
          <cell r="AC48">
            <v>0</v>
          </cell>
          <cell r="AD48">
            <v>0</v>
          </cell>
          <cell r="AE48">
            <v>-1183</v>
          </cell>
          <cell r="AF48">
            <v>0</v>
          </cell>
          <cell r="AG48">
            <v>0</v>
          </cell>
          <cell r="AH48">
            <v>0</v>
          </cell>
          <cell r="AI48">
            <v>935</v>
          </cell>
          <cell r="AJ48">
            <v>-2479</v>
          </cell>
          <cell r="AK48">
            <v>5633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-1064</v>
          </cell>
          <cell r="AQ48">
            <v>1743</v>
          </cell>
          <cell r="AR48">
            <v>-1795</v>
          </cell>
          <cell r="AS48">
            <v>-68</v>
          </cell>
          <cell r="AT48">
            <v>-1533.5</v>
          </cell>
          <cell r="AU48">
            <v>27.29300000000012</v>
          </cell>
          <cell r="AV48">
            <v>-101.96399999999994</v>
          </cell>
          <cell r="AW48">
            <v>-1.6629999999999967</v>
          </cell>
          <cell r="AX48">
            <v>32.16599999999994</v>
          </cell>
          <cell r="AY48">
            <v>0</v>
          </cell>
          <cell r="AZ48">
            <v>15.852000000000089</v>
          </cell>
          <cell r="BA48">
            <v>21.608999999999924</v>
          </cell>
          <cell r="BB48">
            <v>0</v>
          </cell>
        </row>
        <row r="49">
          <cell r="A49" t="str">
            <v>Процентные доходы по ссудам</v>
          </cell>
          <cell r="B49">
            <v>-123271</v>
          </cell>
          <cell r="C49">
            <v>0</v>
          </cell>
          <cell r="D49">
            <v>1349136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-79</v>
          </cell>
          <cell r="L49">
            <v>-26</v>
          </cell>
          <cell r="M49">
            <v>-9156</v>
          </cell>
          <cell r="N49">
            <v>-1557</v>
          </cell>
          <cell r="O49">
            <v>16129</v>
          </cell>
          <cell r="P49">
            <v>0</v>
          </cell>
          <cell r="Q49">
            <v>0</v>
          </cell>
          <cell r="R49">
            <v>6750</v>
          </cell>
          <cell r="S49">
            <v>7371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-768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-650</v>
          </cell>
          <cell r="AD49">
            <v>85</v>
          </cell>
          <cell r="AE49">
            <v>0</v>
          </cell>
          <cell r="AF49">
            <v>3373</v>
          </cell>
          <cell r="AG49">
            <v>4536</v>
          </cell>
          <cell r="AH49">
            <v>20566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-1064</v>
          </cell>
          <cell r="AQ49">
            <v>1743</v>
          </cell>
          <cell r="AR49">
            <v>-1795</v>
          </cell>
          <cell r="AS49">
            <v>-3.6999999999977717E-2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-123271</v>
          </cell>
          <cell r="AZ49">
            <v>0</v>
          </cell>
          <cell r="BA49">
            <v>0</v>
          </cell>
          <cell r="BB49">
            <v>0</v>
          </cell>
        </row>
        <row r="50">
          <cell r="A50" t="str">
            <v>Процентные доходы по ценным бумагам</v>
          </cell>
          <cell r="B50">
            <v>-18214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-3.6999999999977717E-2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-18214</v>
          </cell>
          <cell r="AZ50">
            <v>0</v>
          </cell>
          <cell r="BA50">
            <v>0</v>
          </cell>
          <cell r="BB50">
            <v>0</v>
          </cell>
        </row>
        <row r="51">
          <cell r="A51" t="str">
            <v>Процентные расходы по счетам клиентов и банков</v>
          </cell>
          <cell r="B51">
            <v>79036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79036</v>
          </cell>
          <cell r="BA51">
            <v>70.103799999999993</v>
          </cell>
          <cell r="BB51">
            <v>70.103799999999993</v>
          </cell>
        </row>
        <row r="52">
          <cell r="A52" t="str">
            <v>Процентные расходы по ценным бумагам</v>
          </cell>
          <cell r="B52">
            <v>6032</v>
          </cell>
          <cell r="C52">
            <v>1599</v>
          </cell>
          <cell r="D52">
            <v>1942</v>
          </cell>
          <cell r="O52">
            <v>-1253</v>
          </cell>
          <cell r="V52">
            <v>-25</v>
          </cell>
          <cell r="W52">
            <v>8806</v>
          </cell>
          <cell r="Y52">
            <v>819</v>
          </cell>
          <cell r="AB52">
            <v>-15</v>
          </cell>
          <cell r="AD52">
            <v>-165</v>
          </cell>
          <cell r="AM52">
            <v>1259</v>
          </cell>
          <cell r="AN52">
            <v>141</v>
          </cell>
          <cell r="AW52">
            <v>141</v>
          </cell>
          <cell r="AX52">
            <v>141</v>
          </cell>
          <cell r="AY52">
            <v>6032</v>
          </cell>
          <cell r="BA52">
            <v>167.53619999999998</v>
          </cell>
          <cell r="BB52">
            <v>167.53619999999998</v>
          </cell>
        </row>
        <row r="53">
          <cell r="A53" t="str">
            <v>Чистые процентные доходы</v>
          </cell>
          <cell r="B53">
            <v>-56417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BA53">
            <v>0</v>
          </cell>
          <cell r="BB53">
            <v>0</v>
          </cell>
        </row>
        <row r="54">
          <cell r="A54" t="str">
            <v>Доходы от платных услуг и комиссионные</v>
          </cell>
          <cell r="B54">
            <v>-14920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-14920</v>
          </cell>
          <cell r="BA54">
            <v>0</v>
          </cell>
          <cell r="BB54">
            <v>0</v>
          </cell>
        </row>
        <row r="55">
          <cell r="A55" t="str">
            <v>Расходы на оплату услуг и комиссионные</v>
          </cell>
          <cell r="B55">
            <v>5330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6563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36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17227</v>
          </cell>
          <cell r="AN55">
            <v>0</v>
          </cell>
          <cell r="AV55">
            <v>101.96399999999994</v>
          </cell>
          <cell r="AW55">
            <v>1.6629999999999967</v>
          </cell>
          <cell r="AX55">
            <v>0</v>
          </cell>
          <cell r="AY55">
            <v>5330</v>
          </cell>
          <cell r="BA55">
            <v>0</v>
          </cell>
          <cell r="BB55">
            <v>0</v>
          </cell>
        </row>
        <row r="56">
          <cell r="A56" t="str">
            <v>Чистый доход от валютных операций</v>
          </cell>
          <cell r="B56">
            <v>86</v>
          </cell>
          <cell r="C56">
            <v>165</v>
          </cell>
          <cell r="D56">
            <v>0</v>
          </cell>
          <cell r="P56">
            <v>1815</v>
          </cell>
          <cell r="AD56">
            <v>-165</v>
          </cell>
          <cell r="AM56">
            <v>261</v>
          </cell>
          <cell r="AN56">
            <v>0</v>
          </cell>
          <cell r="AW56">
            <v>0</v>
          </cell>
          <cell r="AX56">
            <v>-32.16599999999994</v>
          </cell>
          <cell r="AY56">
            <v>86</v>
          </cell>
          <cell r="BA56">
            <v>0</v>
          </cell>
          <cell r="BB56">
            <v>0</v>
          </cell>
        </row>
        <row r="57">
          <cell r="A57" t="str">
            <v>Чистый доход от переоценки иностранной валюты</v>
          </cell>
          <cell r="B57">
            <v>10166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6563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1815</v>
          </cell>
          <cell r="Q57">
            <v>36</v>
          </cell>
          <cell r="R57">
            <v>0</v>
          </cell>
          <cell r="S57">
            <v>0</v>
          </cell>
          <cell r="T57">
            <v>0</v>
          </cell>
          <cell r="U57">
            <v>-11571</v>
          </cell>
          <cell r="V57">
            <v>-70</v>
          </cell>
          <cell r="W57">
            <v>-279</v>
          </cell>
          <cell r="X57">
            <v>0</v>
          </cell>
          <cell r="Y57">
            <v>0</v>
          </cell>
          <cell r="Z57">
            <v>0</v>
          </cell>
          <cell r="AA57">
            <v>-2804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101.96399999999994</v>
          </cell>
          <cell r="AW57">
            <v>1.6629999999999967</v>
          </cell>
          <cell r="AX57">
            <v>-32.16599999999994</v>
          </cell>
          <cell r="AY57">
            <v>10166</v>
          </cell>
          <cell r="AZ57">
            <v>0</v>
          </cell>
          <cell r="BA57">
            <v>0</v>
          </cell>
          <cell r="BB57">
            <v>0</v>
          </cell>
        </row>
        <row r="58">
          <cell r="A58" t="str">
            <v>Чистый  доход от операций с ценными бумагами</v>
          </cell>
          <cell r="B58">
            <v>19718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248</v>
          </cell>
          <cell r="AN58">
            <v>85</v>
          </cell>
          <cell r="AW58">
            <v>85</v>
          </cell>
          <cell r="AX58">
            <v>85</v>
          </cell>
          <cell r="AY58">
            <v>19718</v>
          </cell>
          <cell r="BA58">
            <v>100.997</v>
          </cell>
          <cell r="BB58">
            <v>100.997</v>
          </cell>
        </row>
        <row r="59">
          <cell r="A59" t="str">
            <v>Чистый доход от операций с драгметаллами</v>
          </cell>
          <cell r="B59">
            <v>0</v>
          </cell>
          <cell r="C59">
            <v>21</v>
          </cell>
          <cell r="D59">
            <v>60</v>
          </cell>
          <cell r="AM59">
            <v>76</v>
          </cell>
          <cell r="AN59">
            <v>21</v>
          </cell>
          <cell r="AW59">
            <v>21</v>
          </cell>
          <cell r="AX59">
            <v>21</v>
          </cell>
          <cell r="AY59">
            <v>0</v>
          </cell>
          <cell r="BA59">
            <v>24.952199999999998</v>
          </cell>
          <cell r="BB59">
            <v>24.952199999999998</v>
          </cell>
        </row>
        <row r="60">
          <cell r="A60" t="str">
            <v>Прибыль до налогообложения и отчислений в резервы</v>
          </cell>
          <cell r="B60">
            <v>-562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-562</v>
          </cell>
          <cell r="AZ60">
            <v>0</v>
          </cell>
          <cell r="BA60">
            <v>0</v>
          </cell>
          <cell r="BB60">
            <v>0</v>
          </cell>
        </row>
        <row r="61">
          <cell r="A61" t="str">
            <v>Прочие операционные доходы</v>
          </cell>
          <cell r="B61">
            <v>-683</v>
          </cell>
          <cell r="C61">
            <v>131641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-1253</v>
          </cell>
          <cell r="P61">
            <v>276</v>
          </cell>
          <cell r="Q61">
            <v>237</v>
          </cell>
          <cell r="R61">
            <v>0</v>
          </cell>
          <cell r="S61">
            <v>1209</v>
          </cell>
          <cell r="T61">
            <v>0</v>
          </cell>
          <cell r="U61">
            <v>0</v>
          </cell>
          <cell r="V61">
            <v>-25</v>
          </cell>
          <cell r="W61">
            <v>-2</v>
          </cell>
          <cell r="X61">
            <v>-511</v>
          </cell>
          <cell r="Y61">
            <v>435</v>
          </cell>
          <cell r="Z61">
            <v>59</v>
          </cell>
          <cell r="AA61">
            <v>0</v>
          </cell>
          <cell r="AB61">
            <v>-15</v>
          </cell>
          <cell r="AC61">
            <v>0</v>
          </cell>
          <cell r="AD61">
            <v>-165</v>
          </cell>
          <cell r="AE61">
            <v>1183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2479</v>
          </cell>
          <cell r="AK61">
            <v>4544</v>
          </cell>
          <cell r="AL61">
            <v>-1697</v>
          </cell>
          <cell r="AM61">
            <v>0</v>
          </cell>
          <cell r="AN61">
            <v>128962</v>
          </cell>
          <cell r="AO61">
            <v>0</v>
          </cell>
          <cell r="AP61">
            <v>511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-683</v>
          </cell>
          <cell r="AZ61">
            <v>-15.852000000000089</v>
          </cell>
          <cell r="BA61">
            <v>153839.8186</v>
          </cell>
          <cell r="BB61">
            <v>153839.8186</v>
          </cell>
        </row>
        <row r="62">
          <cell r="A62" t="str">
            <v>Резерв на покрытие безнадежных и сомнительных долгов</v>
          </cell>
          <cell r="B62">
            <v>3557</v>
          </cell>
          <cell r="D62">
            <v>14721</v>
          </cell>
          <cell r="E62">
            <v>-2773</v>
          </cell>
          <cell r="R62">
            <v>0</v>
          </cell>
          <cell r="AM62">
            <v>120</v>
          </cell>
          <cell r="AY62">
            <v>3557</v>
          </cell>
          <cell r="AZ62">
            <v>6478</v>
          </cell>
        </row>
        <row r="63">
          <cell r="A63" t="str">
            <v>Резерв под обесценение инвестиций</v>
          </cell>
          <cell r="B63">
            <v>767</v>
          </cell>
          <cell r="AE63">
            <v>1192</v>
          </cell>
          <cell r="AM63">
            <v>0</v>
          </cell>
          <cell r="AY63">
            <v>767</v>
          </cell>
        </row>
        <row r="64">
          <cell r="A64" t="str">
            <v>Резерв на покрытие убытков по прочим активам</v>
          </cell>
          <cell r="B64">
            <v>0</v>
          </cell>
          <cell r="C64">
            <v>24766</v>
          </cell>
          <cell r="AM64">
            <v>126</v>
          </cell>
          <cell r="AO64">
            <v>1386</v>
          </cell>
          <cell r="AY64">
            <v>0</v>
          </cell>
        </row>
        <row r="65">
          <cell r="A65" t="str">
            <v>Расходы на содержание персонала</v>
          </cell>
          <cell r="B65">
            <v>5096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17608</v>
          </cell>
          <cell r="AN65">
            <v>-41246</v>
          </cell>
          <cell r="AO65">
            <v>-1386</v>
          </cell>
          <cell r="AW65">
            <v>-41246</v>
          </cell>
          <cell r="AX65">
            <v>-41246</v>
          </cell>
          <cell r="AY65">
            <v>5096</v>
          </cell>
          <cell r="BA65">
            <v>-49008.497199999998</v>
          </cell>
          <cell r="BB65">
            <v>-49008.497199999998</v>
          </cell>
        </row>
        <row r="66">
          <cell r="A66" t="str">
            <v>Общие, хозяйственные и прочие операционные расходы</v>
          </cell>
          <cell r="B66">
            <v>23649</v>
          </cell>
          <cell r="C66">
            <v>-4326</v>
          </cell>
          <cell r="D66">
            <v>-4782</v>
          </cell>
          <cell r="E66">
            <v>2773</v>
          </cell>
          <cell r="T66">
            <v>148</v>
          </cell>
          <cell r="AA66">
            <v>-188</v>
          </cell>
          <cell r="AL66">
            <v>13817</v>
          </cell>
          <cell r="AM66">
            <v>-2869</v>
          </cell>
          <cell r="AN66">
            <v>-4326</v>
          </cell>
          <cell r="AW66">
            <v>-4326</v>
          </cell>
          <cell r="AX66">
            <v>-4326</v>
          </cell>
          <cell r="AY66">
            <v>23649</v>
          </cell>
          <cell r="AZ66">
            <v>23649</v>
          </cell>
          <cell r="BA66">
            <v>-3230</v>
          </cell>
          <cell r="BB66">
            <v>-5140.1531999999997</v>
          </cell>
        </row>
        <row r="67">
          <cell r="A67" t="str">
            <v>Прибыль до налогообложения</v>
          </cell>
          <cell r="B67">
            <v>-4213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-4213</v>
          </cell>
          <cell r="AZ67">
            <v>-15.852000000000089</v>
          </cell>
          <cell r="BA67">
            <v>0</v>
          </cell>
          <cell r="BB67">
            <v>0</v>
          </cell>
        </row>
        <row r="68">
          <cell r="A68" t="str">
            <v>Дивиденды</v>
          </cell>
          <cell r="B68">
            <v>-146454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597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7041</v>
          </cell>
          <cell r="AN68">
            <v>-1174</v>
          </cell>
          <cell r="AW68">
            <v>-1174</v>
          </cell>
          <cell r="AX68">
            <v>-1174</v>
          </cell>
          <cell r="AY68">
            <v>0</v>
          </cell>
          <cell r="BA68">
            <v>-1394.9467999999999</v>
          </cell>
          <cell r="BB68">
            <v>-1394.9467999999999</v>
          </cell>
        </row>
        <row r="69">
          <cell r="A69" t="str">
            <v>Налогообложение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BA69">
            <v>-21.608999999999924</v>
          </cell>
          <cell r="BB69">
            <v>-2051.7993999999999</v>
          </cell>
        </row>
        <row r="70">
          <cell r="A70" t="str">
            <v>Чистая прибыль</v>
          </cell>
          <cell r="B70">
            <v>-4213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 t="str">
            <v>Control:</v>
          </cell>
          <cell r="BA70">
            <v>-21.608999999999924</v>
          </cell>
          <cell r="BB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-15945.643999999998</v>
          </cell>
          <cell r="BB71">
            <v>-15945.643999999998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-377</v>
          </cell>
          <cell r="BA72">
            <v>0</v>
          </cell>
          <cell r="BB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5760</v>
          </cell>
          <cell r="AN73">
            <v>-3908</v>
          </cell>
          <cell r="AW73">
            <v>-3908</v>
          </cell>
          <cell r="AX73">
            <v>-3908</v>
          </cell>
          <cell r="AY73">
            <v>-3908</v>
          </cell>
          <cell r="BA73">
            <v>-4643.4856</v>
          </cell>
          <cell r="BB73">
            <v>-4643.4856</v>
          </cell>
        </row>
        <row r="74">
          <cell r="B74">
            <v>0</v>
          </cell>
          <cell r="C74">
            <v>-1408</v>
          </cell>
          <cell r="D74">
            <v>9620</v>
          </cell>
          <cell r="U74">
            <v>-9620</v>
          </cell>
          <cell r="AM74">
            <v>0</v>
          </cell>
          <cell r="AN74" t="str">
            <v>Control:</v>
          </cell>
          <cell r="AW74">
            <v>-1408</v>
          </cell>
          <cell r="AX74">
            <v>-1408</v>
          </cell>
          <cell r="AY74">
            <v>-1408</v>
          </cell>
          <cell r="BA74">
            <v>-1672.9856</v>
          </cell>
          <cell r="BB74">
            <v>-1672.9856</v>
          </cell>
        </row>
        <row r="75">
          <cell r="B75">
            <v>-38621</v>
          </cell>
          <cell r="C75">
            <v>0</v>
          </cell>
          <cell r="D75">
            <v>0</v>
          </cell>
          <cell r="E75">
            <v>304</v>
          </cell>
          <cell r="F75">
            <v>909</v>
          </cell>
          <cell r="G75">
            <v>1504</v>
          </cell>
          <cell r="H75">
            <v>263</v>
          </cell>
          <cell r="I75">
            <v>2297</v>
          </cell>
          <cell r="J75">
            <v>6563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1815</v>
          </cell>
          <cell r="Q75">
            <v>36</v>
          </cell>
          <cell r="R75">
            <v>0</v>
          </cell>
          <cell r="S75">
            <v>0</v>
          </cell>
          <cell r="T75">
            <v>148</v>
          </cell>
          <cell r="U75">
            <v>-11571</v>
          </cell>
          <cell r="V75">
            <v>-70</v>
          </cell>
          <cell r="W75">
            <v>-279</v>
          </cell>
          <cell r="X75">
            <v>0</v>
          </cell>
          <cell r="Y75">
            <v>2834</v>
          </cell>
          <cell r="Z75">
            <v>597</v>
          </cell>
          <cell r="AA75">
            <v>-3290</v>
          </cell>
          <cell r="AB75">
            <v>-188</v>
          </cell>
          <cell r="AC75">
            <v>0</v>
          </cell>
          <cell r="AD75">
            <v>0</v>
          </cell>
          <cell r="AE75">
            <v>1183</v>
          </cell>
          <cell r="AF75">
            <v>0</v>
          </cell>
          <cell r="AG75">
            <v>0</v>
          </cell>
          <cell r="AH75">
            <v>0</v>
          </cell>
          <cell r="AI75">
            <v>-935</v>
          </cell>
          <cell r="AJ75">
            <v>2479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1064</v>
          </cell>
          <cell r="AQ75">
            <v>-1743</v>
          </cell>
          <cell r="AR75">
            <v>1795</v>
          </cell>
          <cell r="AS75">
            <v>68</v>
          </cell>
          <cell r="AT75">
            <v>1533.5</v>
          </cell>
          <cell r="AU75">
            <v>-27.29300000000012</v>
          </cell>
          <cell r="AV75">
            <v>101.96399999999994</v>
          </cell>
          <cell r="AW75">
            <v>1.6629999999999967</v>
          </cell>
          <cell r="AX75">
            <v>-32.16599999999994</v>
          </cell>
          <cell r="AY75">
            <v>-1536.307</v>
          </cell>
          <cell r="AZ75">
            <v>-15.852000000000089</v>
          </cell>
          <cell r="BA75">
            <v>-21.608999999999924</v>
          </cell>
          <cell r="BB7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2"/>
      <sheetName val="1"/>
      <sheetName val="2"/>
      <sheetName val="3"/>
      <sheetName val="4"/>
      <sheetName val="13"/>
      <sheetName val="14"/>
      <sheetName val="15"/>
      <sheetName val="16"/>
      <sheetName val="25"/>
      <sheetName val="29"/>
    </sheetNames>
    <sheetDataSet>
      <sheetData sheetId="0" refreshError="1">
        <row r="4">
          <cell r="A4" t="str">
            <v>Данные  об остатках на расчетных счетах (счет 51)</v>
          </cell>
        </row>
        <row r="5">
          <cell r="B5" t="str">
            <v>Наименование банка</v>
          </cell>
          <cell r="C5" t="str">
            <v>Остаток на 30.09.01 в тыс. руб.</v>
          </cell>
          <cell r="F5" t="str">
            <v>Суммы, попавшие под особый режим пользования счетом, тыс.руб.</v>
          </cell>
          <cell r="G5" t="str">
            <v>Причины наложенных ограничений</v>
          </cell>
        </row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 t="str">
            <v>Прочие</v>
          </cell>
        </row>
        <row r="17">
          <cell r="B17" t="str">
            <v>Итого (строка 262 баланса)</v>
          </cell>
          <cell r="C17">
            <v>0</v>
          </cell>
          <cell r="F17">
            <v>0</v>
          </cell>
        </row>
        <row r="19">
          <cell r="A19" t="str">
            <v>Данные  об остатках на валютных счетах (счет 52)</v>
          </cell>
        </row>
        <row r="20">
          <cell r="B20" t="str">
            <v>Наименование банка</v>
          </cell>
          <cell r="C20" t="str">
            <v>Остаток на 30.09.01 в тыс. руб.</v>
          </cell>
          <cell r="D20" t="str">
            <v>Валюта счета</v>
          </cell>
          <cell r="E20" t="str">
            <v>Сумма в валюте</v>
          </cell>
          <cell r="F20" t="str">
            <v>Суммы, попавшие под особый режим пользования счетом, тыс.руб.</v>
          </cell>
          <cell r="G20" t="str">
            <v>Причины наложенных ограничений</v>
          </cell>
        </row>
        <row r="21">
          <cell r="A21">
            <v>1</v>
          </cell>
        </row>
        <row r="22">
          <cell r="A22">
            <v>2</v>
          </cell>
        </row>
        <row r="23">
          <cell r="A23">
            <v>3</v>
          </cell>
        </row>
        <row r="24">
          <cell r="A24">
            <v>4</v>
          </cell>
        </row>
        <row r="25">
          <cell r="A25">
            <v>5</v>
          </cell>
        </row>
        <row r="26">
          <cell r="A26">
            <v>6</v>
          </cell>
        </row>
        <row r="27">
          <cell r="A27">
            <v>7</v>
          </cell>
        </row>
        <row r="28">
          <cell r="A28">
            <v>8</v>
          </cell>
        </row>
        <row r="29">
          <cell r="A29">
            <v>9</v>
          </cell>
        </row>
        <row r="30">
          <cell r="A30">
            <v>10</v>
          </cell>
        </row>
        <row r="31">
          <cell r="A31" t="str">
            <v>Прочие</v>
          </cell>
        </row>
        <row r="32">
          <cell r="B32" t="str">
            <v>Итого (строка 263 баланса)</v>
          </cell>
          <cell r="C32">
            <v>0</v>
          </cell>
          <cell r="F32">
            <v>0</v>
          </cell>
        </row>
        <row r="35">
          <cell r="A35" t="str">
            <v>Прочие денежные средства на 30.09.01</v>
          </cell>
        </row>
        <row r="37">
          <cell r="B37" t="str">
            <v>Тип активов</v>
          </cell>
          <cell r="C37" t="str">
            <v>Остаток на 30.09.01 в тыс. руб.</v>
          </cell>
        </row>
        <row r="38">
          <cell r="A38">
            <v>1</v>
          </cell>
        </row>
        <row r="39">
          <cell r="A39">
            <v>2</v>
          </cell>
        </row>
        <row r="40">
          <cell r="A40">
            <v>3</v>
          </cell>
        </row>
        <row r="41">
          <cell r="A41">
            <v>4</v>
          </cell>
        </row>
        <row r="42">
          <cell r="A42">
            <v>5</v>
          </cell>
        </row>
        <row r="43">
          <cell r="A43">
            <v>6</v>
          </cell>
        </row>
        <row r="44">
          <cell r="A44">
            <v>7</v>
          </cell>
        </row>
        <row r="45">
          <cell r="A45">
            <v>8</v>
          </cell>
        </row>
        <row r="46">
          <cell r="A46">
            <v>9</v>
          </cell>
        </row>
        <row r="47">
          <cell r="A47">
            <v>10</v>
          </cell>
        </row>
        <row r="48">
          <cell r="A48" t="str">
            <v>Прочие</v>
          </cell>
        </row>
        <row r="49">
          <cell r="B49" t="str">
            <v>Итого (строка 264 баланса)</v>
          </cell>
          <cell r="C4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СЭЛТ"/>
      <sheetName val="Фьючерсы на доллар"/>
      <sheetName val="Валютный межбанк"/>
      <sheetName val="Курсы валют ЦБ"/>
      <sheetName val="&quot;Мягкие&quot; валюты"/>
      <sheetName val="Кросс-курсы"/>
      <sheetName val="Обменные пункты"/>
      <sheetName val="Драгоценные металлы"/>
      <sheetName val="&quot;Золотой червонец&quot;"/>
      <sheetName val="Нью-йоркская биржа"/>
      <sheetName val="Ставки межбанковских кредитов"/>
      <sheetName val="Ставки ЦБ РФ"/>
      <sheetName val="LIBOR"/>
      <sheetName val="Ставки привлечения депозитов"/>
      <sheetName val="Привлечение-размещение "/>
      <sheetName val="ГКО"/>
      <sheetName val="ОВГВЗ"/>
      <sheetName val="Рынок ОФЗ"/>
      <sheetName val="Нефть &quot;Brent&quot;"/>
      <sheetName val="Service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5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</sheetNames>
    <sheetDataSet>
      <sheetData sheetId="0"/>
      <sheetData sheetId="1" refreshError="1">
        <row r="37">
          <cell r="B37" t="str">
            <v>К</v>
          </cell>
          <cell r="C37">
            <v>3000001</v>
          </cell>
        </row>
        <row r="50">
          <cell r="B50" t="str">
            <v>К</v>
          </cell>
          <cell r="C50">
            <v>3000005</v>
          </cell>
        </row>
        <row r="53">
          <cell r="B53" t="str">
            <v>К</v>
          </cell>
          <cell r="C53">
            <v>3000001</v>
          </cell>
        </row>
        <row r="69">
          <cell r="B69" t="str">
            <v>К</v>
          </cell>
          <cell r="C69">
            <v>3000005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3000001</v>
          </cell>
        </row>
        <row r="89">
          <cell r="B89" t="str">
            <v>К</v>
          </cell>
          <cell r="C89">
            <v>3000005</v>
          </cell>
        </row>
        <row r="98">
          <cell r="B98" t="str">
            <v>Д</v>
          </cell>
          <cell r="C98">
            <v>3000005</v>
          </cell>
        </row>
        <row r="101">
          <cell r="B101" t="str">
            <v>Д</v>
          </cell>
          <cell r="C101">
            <v>1011715</v>
          </cell>
        </row>
        <row r="104">
          <cell r="B104" t="str">
            <v>Д</v>
          </cell>
          <cell r="C104">
            <v>3000005</v>
          </cell>
        </row>
        <row r="108">
          <cell r="B108" t="str">
            <v>Д</v>
          </cell>
          <cell r="C108">
            <v>3000005</v>
          </cell>
        </row>
        <row r="111">
          <cell r="B111" t="str">
            <v>Д</v>
          </cell>
          <cell r="C111">
            <v>1011715</v>
          </cell>
        </row>
        <row r="118">
          <cell r="B118" t="str">
            <v>Д</v>
          </cell>
          <cell r="C118">
            <v>3000004</v>
          </cell>
        </row>
        <row r="119">
          <cell r="B119" t="str">
            <v>Д</v>
          </cell>
          <cell r="C119">
            <v>3000005</v>
          </cell>
        </row>
        <row r="121">
          <cell r="B121" t="str">
            <v/>
          </cell>
          <cell r="C121" t="str">
            <v/>
          </cell>
        </row>
        <row r="124">
          <cell r="B124" t="str">
            <v/>
          </cell>
          <cell r="C124" t="str">
            <v/>
          </cell>
        </row>
        <row r="127">
          <cell r="B127" t="str">
            <v/>
          </cell>
          <cell r="C127" t="str">
            <v/>
          </cell>
        </row>
        <row r="130">
          <cell r="B130" t="str">
            <v/>
          </cell>
          <cell r="C130" t="str">
            <v/>
          </cell>
        </row>
        <row r="138">
          <cell r="B138" t="str">
            <v/>
          </cell>
          <cell r="C138" t="str">
            <v/>
          </cell>
        </row>
      </sheetData>
      <sheetData sheetId="2"/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</sheetNames>
    <sheetDataSet>
      <sheetData sheetId="0"/>
      <sheetData sheetId="1" refreshError="1"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/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/>
      <sheetData sheetId="5"/>
      <sheetData sheetId="6"/>
      <sheetData sheetId="7"/>
      <sheetData sheetId="8"/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I95"/>
  <sheetViews>
    <sheetView tabSelected="1" view="pageBreakPreview" topLeftCell="A72" zoomScale="86" zoomScaleNormal="80" zoomScaleSheetLayoutView="86" workbookViewId="0">
      <selection activeCell="G22" sqref="G22"/>
    </sheetView>
  </sheetViews>
  <sheetFormatPr defaultRowHeight="12.75" outlineLevelRow="1" outlineLevelCol="1"/>
  <cols>
    <col min="1" max="1" width="9.85546875" style="1" customWidth="1"/>
    <col min="2" max="2" width="41.5703125" style="1" customWidth="1"/>
    <col min="3" max="3" width="17.5703125" style="1" hidden="1" customWidth="1" outlineLevel="1" collapsed="1"/>
    <col min="4" max="4" width="17.5703125" style="1" hidden="1" customWidth="1" outlineLevel="1"/>
    <col min="5" max="5" width="17.5703125" style="1" customWidth="1" outlineLevel="1"/>
    <col min="6" max="6" width="15.5703125" style="1" customWidth="1" outlineLevel="1"/>
    <col min="7" max="7" width="17.42578125" style="1" customWidth="1" outlineLevel="1"/>
    <col min="8" max="8" width="19.140625" style="1" customWidth="1"/>
    <col min="9" max="9" width="22.28515625" style="1" customWidth="1" collapsed="1"/>
    <col min="10" max="16384" width="9.140625" style="1"/>
  </cols>
  <sheetData>
    <row r="1" spans="1:9" ht="28.5" customHeight="1">
      <c r="I1" s="2" t="s">
        <v>0</v>
      </c>
    </row>
    <row r="2" spans="1:9" ht="33.75" hidden="1" customHeight="1">
      <c r="I2" s="3"/>
    </row>
    <row r="3" spans="1:9" ht="30" hidden="1" customHeight="1">
      <c r="A3" s="67" t="s">
        <v>1</v>
      </c>
      <c r="B3" s="67"/>
      <c r="C3" s="67"/>
      <c r="D3" s="67"/>
      <c r="E3" s="67"/>
      <c r="F3" s="67"/>
      <c r="G3" s="67"/>
      <c r="H3" s="67"/>
      <c r="I3" s="67"/>
    </row>
    <row r="4" spans="1:9" ht="18.75">
      <c r="A4" s="67" t="s">
        <v>2</v>
      </c>
      <c r="B4" s="67"/>
      <c r="C4" s="67"/>
      <c r="D4" s="67"/>
      <c r="E4" s="67"/>
      <c r="F4" s="67"/>
      <c r="G4" s="67"/>
      <c r="H4" s="67"/>
      <c r="I4" s="67"/>
    </row>
    <row r="5" spans="1:9" ht="27" customHeight="1">
      <c r="A5" s="67" t="s">
        <v>3</v>
      </c>
      <c r="B5" s="67"/>
      <c r="C5" s="67"/>
      <c r="D5" s="67"/>
      <c r="E5" s="67"/>
      <c r="F5" s="67"/>
      <c r="G5" s="67"/>
      <c r="H5" s="67"/>
      <c r="I5" s="67"/>
    </row>
    <row r="6" spans="1:9" ht="10.5" customHeight="1">
      <c r="B6" s="4"/>
      <c r="C6" s="4"/>
      <c r="D6" s="4"/>
      <c r="E6" s="4"/>
      <c r="F6" s="4"/>
      <c r="H6" s="4"/>
    </row>
    <row r="7" spans="1:9" ht="24" customHeight="1">
      <c r="A7" s="68" t="s">
        <v>4</v>
      </c>
      <c r="B7" s="68"/>
      <c r="C7" s="68"/>
      <c r="D7" s="68"/>
      <c r="E7" s="68"/>
      <c r="F7" s="68"/>
      <c r="G7" s="68"/>
      <c r="H7" s="68"/>
      <c r="I7" s="68"/>
    </row>
    <row r="8" spans="1:9" s="5" customFormat="1" ht="15">
      <c r="A8" s="69" t="s">
        <v>5</v>
      </c>
      <c r="B8" s="69"/>
      <c r="C8" s="69"/>
      <c r="D8" s="69"/>
      <c r="E8" s="69"/>
      <c r="F8" s="69"/>
      <c r="G8" s="69"/>
      <c r="H8" s="69"/>
      <c r="I8" s="69"/>
    </row>
    <row r="9" spans="1:9" ht="20.25">
      <c r="B9" s="6"/>
      <c r="C9" s="6"/>
      <c r="D9" s="6"/>
      <c r="E9" s="6"/>
      <c r="F9" s="6"/>
      <c r="G9" s="6"/>
      <c r="H9" s="6"/>
    </row>
    <row r="10" spans="1:9" ht="26.25" customHeight="1">
      <c r="A10" s="70" t="s">
        <v>6</v>
      </c>
      <c r="B10" s="70" t="s">
        <v>7</v>
      </c>
      <c r="C10" s="73" t="s">
        <v>8</v>
      </c>
      <c r="D10" s="7" t="s">
        <v>9</v>
      </c>
      <c r="E10" s="73" t="s">
        <v>10</v>
      </c>
      <c r="F10" s="75" t="s">
        <v>11</v>
      </c>
      <c r="G10" s="75"/>
      <c r="H10" s="62" t="s">
        <v>12</v>
      </c>
      <c r="I10" s="64" t="s">
        <v>13</v>
      </c>
    </row>
    <row r="11" spans="1:9" ht="36.75" customHeight="1">
      <c r="A11" s="71"/>
      <c r="B11" s="71"/>
      <c r="C11" s="74"/>
      <c r="D11" s="8" t="s">
        <v>14</v>
      </c>
      <c r="E11" s="74"/>
      <c r="F11" s="8" t="s">
        <v>14</v>
      </c>
      <c r="G11" s="9" t="s">
        <v>15</v>
      </c>
      <c r="H11" s="63"/>
      <c r="I11" s="65"/>
    </row>
    <row r="12" spans="1:9" ht="19.5" customHeight="1">
      <c r="A12" s="72"/>
      <c r="B12" s="72"/>
      <c r="C12" s="9" t="s">
        <v>16</v>
      </c>
      <c r="D12" s="9" t="s">
        <v>16</v>
      </c>
      <c r="E12" s="9" t="s">
        <v>16</v>
      </c>
      <c r="F12" s="9" t="s">
        <v>16</v>
      </c>
      <c r="G12" s="9" t="s">
        <v>16</v>
      </c>
      <c r="H12" s="9" t="s">
        <v>16</v>
      </c>
      <c r="I12" s="66"/>
    </row>
    <row r="13" spans="1:9" ht="15.75">
      <c r="A13" s="10">
        <v>1</v>
      </c>
      <c r="B13" s="10">
        <v>2</v>
      </c>
      <c r="C13" s="9">
        <v>3</v>
      </c>
      <c r="D13" s="9">
        <v>4</v>
      </c>
      <c r="E13" s="9">
        <v>3</v>
      </c>
      <c r="F13" s="9">
        <v>4</v>
      </c>
      <c r="G13" s="9">
        <v>5</v>
      </c>
      <c r="H13" s="9">
        <v>6</v>
      </c>
      <c r="I13" s="9">
        <v>7</v>
      </c>
    </row>
    <row r="14" spans="1:9" ht="41.25" customHeight="1">
      <c r="A14" s="10"/>
      <c r="B14" s="61" t="s">
        <v>17</v>
      </c>
      <c r="C14" s="59"/>
      <c r="D14" s="9"/>
      <c r="E14" s="11">
        <v>37334.5</v>
      </c>
      <c r="F14" s="12">
        <v>38075.7068670144</v>
      </c>
      <c r="G14" s="12">
        <f>73568.09/G15/3*1000</f>
        <v>38943.459848605155</v>
      </c>
      <c r="H14" s="12">
        <v>40030.335061706101</v>
      </c>
      <c r="I14" s="11"/>
    </row>
    <row r="15" spans="1:9" ht="57.75" customHeight="1">
      <c r="A15" s="10"/>
      <c r="B15" s="61" t="s">
        <v>18</v>
      </c>
      <c r="C15" s="59"/>
      <c r="D15" s="9"/>
      <c r="E15" s="11">
        <v>631</v>
      </c>
      <c r="F15" s="13">
        <v>630</v>
      </c>
      <c r="G15" s="13">
        <v>629.70000000000005</v>
      </c>
      <c r="H15" s="13">
        <v>630</v>
      </c>
      <c r="I15" s="11"/>
    </row>
    <row r="16" spans="1:9" ht="19.5" customHeight="1">
      <c r="A16" s="14">
        <v>1</v>
      </c>
      <c r="B16" s="60" t="s">
        <v>19</v>
      </c>
      <c r="C16" s="16"/>
      <c r="D16" s="17"/>
      <c r="E16" s="17"/>
      <c r="F16" s="17"/>
      <c r="G16" s="18"/>
      <c r="H16" s="17"/>
      <c r="I16" s="9"/>
    </row>
    <row r="17" spans="1:9" ht="39.75" customHeight="1">
      <c r="A17" s="14">
        <v>2</v>
      </c>
      <c r="B17" s="15" t="s">
        <v>20</v>
      </c>
      <c r="C17" s="18"/>
      <c r="D17" s="18"/>
      <c r="E17" s="18">
        <f>E70*0.39*0.88</f>
        <v>64.906327200000007</v>
      </c>
      <c r="F17" s="18">
        <v>115.05</v>
      </c>
      <c r="G17" s="18">
        <v>110.45604790385013</v>
      </c>
      <c r="H17" s="18">
        <v>101.74334969413796</v>
      </c>
      <c r="I17" s="9"/>
    </row>
    <row r="18" spans="1:9" ht="37.5">
      <c r="A18" s="14">
        <v>3</v>
      </c>
      <c r="B18" s="15" t="s">
        <v>21</v>
      </c>
      <c r="C18" s="17"/>
      <c r="D18" s="18"/>
      <c r="E18" s="18">
        <v>1383.4</v>
      </c>
      <c r="F18" s="18">
        <v>1469.21</v>
      </c>
      <c r="G18" s="18">
        <v>382.79999999999995</v>
      </c>
      <c r="H18" s="18">
        <v>1458.69</v>
      </c>
      <c r="I18" s="9"/>
    </row>
    <row r="19" spans="1:9" ht="18.75">
      <c r="A19" s="19"/>
      <c r="B19" s="20" t="s">
        <v>22</v>
      </c>
      <c r="C19" s="21"/>
      <c r="D19" s="21"/>
      <c r="E19" s="21">
        <v>5</v>
      </c>
      <c r="F19" s="22">
        <v>4</v>
      </c>
      <c r="G19" s="22">
        <v>4</v>
      </c>
      <c r="H19" s="22">
        <v>4</v>
      </c>
      <c r="I19" s="9"/>
    </row>
    <row r="20" spans="1:9" ht="18.75">
      <c r="A20" s="19"/>
      <c r="B20" s="20" t="s">
        <v>23</v>
      </c>
      <c r="C20" s="23"/>
      <c r="D20" s="23"/>
      <c r="E20" s="23">
        <v>4586</v>
      </c>
      <c r="F20" s="23">
        <v>4870.33</v>
      </c>
      <c r="G20" s="23"/>
      <c r="H20" s="23"/>
      <c r="I20" s="9"/>
    </row>
    <row r="21" spans="1:9" ht="18.75">
      <c r="A21" s="19"/>
      <c r="B21" s="20" t="s">
        <v>24</v>
      </c>
      <c r="C21" s="22"/>
      <c r="D21" s="22"/>
      <c r="E21" s="22">
        <v>4</v>
      </c>
      <c r="F21" s="22">
        <v>4</v>
      </c>
      <c r="G21" s="22">
        <f>F21</f>
        <v>4</v>
      </c>
      <c r="H21" s="22">
        <f>G21</f>
        <v>4</v>
      </c>
      <c r="I21" s="9"/>
    </row>
    <row r="22" spans="1:9" ht="56.25">
      <c r="A22" s="19"/>
      <c r="B22" s="20" t="s">
        <v>25</v>
      </c>
      <c r="C22" s="23" t="e">
        <f>C18*1000/C19/12</f>
        <v>#DIV/0!</v>
      </c>
      <c r="D22" s="23" t="e">
        <f>D18*1000/D19/12</f>
        <v>#DIV/0!</v>
      </c>
      <c r="E22" s="23">
        <v>27985.000000000004</v>
      </c>
      <c r="F22" s="23">
        <f>F18*1000/F19/12</f>
        <v>30608.541666666668</v>
      </c>
      <c r="G22" s="23">
        <v>31900</v>
      </c>
      <c r="H22" s="23">
        <v>30000</v>
      </c>
      <c r="I22" s="9"/>
    </row>
    <row r="23" spans="1:9" ht="18.75">
      <c r="A23" s="14">
        <v>4</v>
      </c>
      <c r="B23" s="15" t="s">
        <v>26</v>
      </c>
      <c r="C23" s="17"/>
      <c r="D23" s="18"/>
      <c r="E23" s="18">
        <f>E18*E24/100</f>
        <v>417.78680000000003</v>
      </c>
      <c r="F23" s="18">
        <v>443.7</v>
      </c>
      <c r="G23" s="18">
        <f>ROUND(G18*0.302,0)</f>
        <v>116</v>
      </c>
      <c r="H23" s="18">
        <f>ROUND(H18*0.302,0)</f>
        <v>441</v>
      </c>
      <c r="I23" s="9"/>
    </row>
    <row r="24" spans="1:9" ht="18.75">
      <c r="A24" s="19"/>
      <c r="B24" s="20" t="s">
        <v>27</v>
      </c>
      <c r="C24" s="24" t="e">
        <f>C23/C18</f>
        <v>#DIV/0!</v>
      </c>
      <c r="D24" s="24">
        <v>0.34200000000000003</v>
      </c>
      <c r="E24" s="24">
        <v>30.2</v>
      </c>
      <c r="F24" s="23">
        <v>30.2</v>
      </c>
      <c r="G24" s="23">
        <v>30.2</v>
      </c>
      <c r="H24" s="23">
        <v>30.2</v>
      </c>
      <c r="I24" s="9"/>
    </row>
    <row r="25" spans="1:9" ht="18.75">
      <c r="A25" s="14">
        <v>5</v>
      </c>
      <c r="B25" s="15" t="s">
        <v>28</v>
      </c>
      <c r="C25" s="18"/>
      <c r="D25" s="25"/>
      <c r="E25" s="25">
        <v>47.097479999999997</v>
      </c>
      <c r="F25" s="25">
        <f>F26+F27</f>
        <v>0</v>
      </c>
      <c r="G25" s="25">
        <f>G26+G27</f>
        <v>0</v>
      </c>
      <c r="H25" s="25">
        <f>H26+H27</f>
        <v>0</v>
      </c>
      <c r="I25" s="9"/>
    </row>
    <row r="26" spans="1:9" ht="22.5" customHeight="1">
      <c r="A26" s="19"/>
      <c r="B26" s="20" t="s">
        <v>29</v>
      </c>
      <c r="C26" s="26">
        <f>C25</f>
        <v>0</v>
      </c>
      <c r="D26" s="26"/>
      <c r="E26" s="26">
        <v>47.097479999999997</v>
      </c>
      <c r="F26" s="27">
        <v>0</v>
      </c>
      <c r="G26" s="27">
        <v>0</v>
      </c>
      <c r="H26" s="27">
        <v>0</v>
      </c>
      <c r="I26" s="9"/>
    </row>
    <row r="27" spans="1:9" ht="18.75">
      <c r="A27" s="19"/>
      <c r="B27" s="20" t="s">
        <v>30</v>
      </c>
      <c r="C27" s="28">
        <v>0</v>
      </c>
      <c r="D27" s="28">
        <v>0</v>
      </c>
      <c r="E27" s="28">
        <v>0</v>
      </c>
      <c r="F27" s="27">
        <v>0</v>
      </c>
      <c r="G27" s="27">
        <v>0</v>
      </c>
      <c r="H27" s="27">
        <v>0</v>
      </c>
      <c r="I27" s="9"/>
    </row>
    <row r="28" spans="1:9" ht="37.5">
      <c r="A28" s="14">
        <v>6</v>
      </c>
      <c r="B28" s="15" t="s">
        <v>31</v>
      </c>
      <c r="C28" s="29">
        <f>C29+C30+C34+C35+C36+C37</f>
        <v>0</v>
      </c>
      <c r="D28" s="29">
        <f>D29+D30+D34+D35+D37</f>
        <v>0</v>
      </c>
      <c r="E28" s="29">
        <f>121.80318097+E30+E34</f>
        <v>506.80458097000002</v>
      </c>
      <c r="F28" s="25">
        <v>548.29712000000006</v>
      </c>
      <c r="G28" s="25">
        <f>G29+G30+G34+G35+G37</f>
        <v>101.35686659999999</v>
      </c>
      <c r="H28" s="25">
        <f>H29+H30+H34+H35+H37</f>
        <v>617.70076019999999</v>
      </c>
      <c r="I28" s="9"/>
    </row>
    <row r="29" spans="1:9" ht="18.75">
      <c r="A29" s="19" t="s">
        <v>32</v>
      </c>
      <c r="B29" s="20" t="s">
        <v>33</v>
      </c>
      <c r="C29" s="30"/>
      <c r="D29" s="30"/>
      <c r="E29" s="30">
        <v>17.059544700000004</v>
      </c>
      <c r="F29" s="23">
        <v>14.57</v>
      </c>
      <c r="G29" s="23">
        <v>6.726660000000001E-2</v>
      </c>
      <c r="H29" s="23">
        <v>14.925040200000002</v>
      </c>
      <c r="I29" s="9"/>
    </row>
    <row r="30" spans="1:9" ht="37.5">
      <c r="A30" s="19" t="s">
        <v>34</v>
      </c>
      <c r="B30" s="20" t="s">
        <v>35</v>
      </c>
      <c r="C30" s="23"/>
      <c r="D30" s="23"/>
      <c r="E30" s="23">
        <v>295.7</v>
      </c>
      <c r="F30" s="23">
        <v>313.86</v>
      </c>
      <c r="G30" s="23">
        <v>69.8</v>
      </c>
      <c r="H30" s="23">
        <v>303.85999999999996</v>
      </c>
      <c r="I30" s="9"/>
    </row>
    <row r="31" spans="1:9" ht="37.5">
      <c r="A31" s="19"/>
      <c r="B31" s="20" t="s">
        <v>36</v>
      </c>
      <c r="C31" s="27"/>
      <c r="D31" s="27"/>
      <c r="E31" s="27">
        <v>1</v>
      </c>
      <c r="F31" s="27">
        <v>1</v>
      </c>
      <c r="G31" s="27">
        <v>1</v>
      </c>
      <c r="H31" s="27">
        <v>1</v>
      </c>
      <c r="I31" s="9"/>
    </row>
    <row r="32" spans="1:9" ht="18.75">
      <c r="A32" s="19"/>
      <c r="B32" s="20" t="s">
        <v>24</v>
      </c>
      <c r="C32" s="31"/>
      <c r="D32" s="31"/>
      <c r="E32" s="31">
        <v>4</v>
      </c>
      <c r="F32" s="27">
        <v>4</v>
      </c>
      <c r="G32" s="27">
        <v>4</v>
      </c>
      <c r="H32" s="27">
        <v>4</v>
      </c>
      <c r="I32" s="9"/>
    </row>
    <row r="33" spans="1:9" ht="37.5">
      <c r="A33" s="19"/>
      <c r="B33" s="20" t="s">
        <v>37</v>
      </c>
      <c r="C33" s="23" t="e">
        <f>C30*1000/C31/12</f>
        <v>#DIV/0!</v>
      </c>
      <c r="D33" s="23" t="e">
        <f>D30*1000/D31/12</f>
        <v>#DIV/0!</v>
      </c>
      <c r="E33" s="23">
        <f>E30/12*1000</f>
        <v>24641.666666666664</v>
      </c>
      <c r="F33" s="23">
        <v>26155</v>
      </c>
      <c r="G33" s="23">
        <f>G30/3*1000</f>
        <v>23266.666666666664</v>
      </c>
      <c r="H33" s="23">
        <v>25000</v>
      </c>
      <c r="I33" s="9"/>
    </row>
    <row r="34" spans="1:9" ht="21.75" customHeight="1">
      <c r="A34" s="19" t="s">
        <v>38</v>
      </c>
      <c r="B34" s="20" t="s">
        <v>39</v>
      </c>
      <c r="C34" s="32"/>
      <c r="D34" s="26"/>
      <c r="E34" s="26">
        <f>0.302*E30</f>
        <v>89.301399999999987</v>
      </c>
      <c r="F34" s="27">
        <v>94.79</v>
      </c>
      <c r="G34" s="27">
        <v>21.079599999999999</v>
      </c>
      <c r="H34" s="27">
        <v>91.765719999999988</v>
      </c>
      <c r="I34" s="9"/>
    </row>
    <row r="35" spans="1:9" ht="27" customHeight="1">
      <c r="A35" s="19" t="s">
        <v>40</v>
      </c>
      <c r="B35" s="20" t="s">
        <v>41</v>
      </c>
      <c r="C35" s="30"/>
      <c r="D35" s="26"/>
      <c r="E35" s="26">
        <v>0</v>
      </c>
      <c r="F35" s="27">
        <v>0</v>
      </c>
      <c r="G35" s="27">
        <v>0</v>
      </c>
      <c r="H35" s="27">
        <v>0</v>
      </c>
      <c r="I35" s="9"/>
    </row>
    <row r="36" spans="1:9" ht="37.5">
      <c r="A36" s="19" t="s">
        <v>42</v>
      </c>
      <c r="B36" s="20" t="s">
        <v>43</v>
      </c>
      <c r="C36" s="30"/>
      <c r="D36" s="30"/>
      <c r="E36" s="30"/>
      <c r="F36" s="23"/>
      <c r="G36" s="27"/>
      <c r="H36" s="23"/>
      <c r="I36" s="9"/>
    </row>
    <row r="37" spans="1:9" ht="24.75" customHeight="1">
      <c r="A37" s="19" t="s">
        <v>44</v>
      </c>
      <c r="B37" s="20" t="s">
        <v>45</v>
      </c>
      <c r="C37" s="23"/>
      <c r="D37" s="23"/>
      <c r="E37" s="23">
        <v>104.74363627</v>
      </c>
      <c r="F37" s="23">
        <v>125.08</v>
      </c>
      <c r="G37" s="23">
        <v>10.41</v>
      </c>
      <c r="H37" s="23">
        <v>207.15</v>
      </c>
      <c r="I37" s="9"/>
    </row>
    <row r="38" spans="1:9" ht="38.25" customHeight="1">
      <c r="A38" s="19">
        <v>7</v>
      </c>
      <c r="B38" s="20" t="s">
        <v>46</v>
      </c>
      <c r="C38" s="26"/>
      <c r="D38" s="26"/>
      <c r="E38" s="26"/>
      <c r="F38" s="27"/>
      <c r="G38" s="27"/>
      <c r="H38" s="27"/>
      <c r="I38" s="9"/>
    </row>
    <row r="39" spans="1:9" ht="18.75">
      <c r="A39" s="14">
        <v>8</v>
      </c>
      <c r="B39" s="15" t="s">
        <v>47</v>
      </c>
      <c r="C39" s="17"/>
      <c r="D39" s="17"/>
      <c r="E39" s="17">
        <v>516.53599999999994</v>
      </c>
      <c r="F39" s="18">
        <v>2410.1999999999998</v>
      </c>
      <c r="G39" s="18">
        <v>239.95</v>
      </c>
      <c r="H39" s="18">
        <v>2415.4389999999999</v>
      </c>
      <c r="I39" s="9"/>
    </row>
    <row r="40" spans="1:9" ht="18.75">
      <c r="A40" s="19" t="s">
        <v>48</v>
      </c>
      <c r="B40" s="20" t="s">
        <v>49</v>
      </c>
      <c r="C40" s="30"/>
      <c r="D40" s="30"/>
      <c r="E40" s="30">
        <v>516.54</v>
      </c>
      <c r="F40" s="23">
        <v>2410.1999999999998</v>
      </c>
      <c r="G40" s="23">
        <v>239.95</v>
      </c>
      <c r="H40" s="23">
        <v>2415.4389999999999</v>
      </c>
      <c r="I40" s="9"/>
    </row>
    <row r="41" spans="1:9" ht="18.75">
      <c r="A41" s="19" t="s">
        <v>50</v>
      </c>
      <c r="B41" s="20" t="s">
        <v>51</v>
      </c>
      <c r="C41" s="26"/>
      <c r="D41" s="26"/>
      <c r="E41" s="26">
        <v>0</v>
      </c>
      <c r="F41" s="27">
        <v>0</v>
      </c>
      <c r="G41" s="27">
        <v>0</v>
      </c>
      <c r="H41" s="27">
        <v>0</v>
      </c>
      <c r="I41" s="9"/>
    </row>
    <row r="42" spans="1:9" ht="31.5">
      <c r="A42" s="14">
        <v>9</v>
      </c>
      <c r="B42" s="33" t="s">
        <v>52</v>
      </c>
      <c r="C42" s="29"/>
      <c r="D42" s="29"/>
      <c r="E42" s="29">
        <f>E43</f>
        <v>1327.94</v>
      </c>
      <c r="F42" s="25">
        <f>F43</f>
        <v>2450.87</v>
      </c>
      <c r="G42" s="25">
        <f>G43</f>
        <v>423.87664000000001</v>
      </c>
      <c r="H42" s="25">
        <f>H43</f>
        <v>2200.9732010000002</v>
      </c>
      <c r="I42" s="9"/>
    </row>
    <row r="43" spans="1:9" ht="18.75">
      <c r="A43" s="19"/>
      <c r="B43" s="34" t="s">
        <v>53</v>
      </c>
      <c r="C43" s="26"/>
      <c r="D43" s="26"/>
      <c r="E43" s="26">
        <v>1327.94</v>
      </c>
      <c r="F43" s="27">
        <v>2450.87</v>
      </c>
      <c r="G43" s="27">
        <f>G44*G45</f>
        <v>423.87664000000001</v>
      </c>
      <c r="H43" s="27">
        <f>H44*H45</f>
        <v>2200.9732010000002</v>
      </c>
      <c r="I43" s="9"/>
    </row>
    <row r="44" spans="1:9" ht="18.75">
      <c r="A44" s="19"/>
      <c r="B44" s="34" t="s">
        <v>54</v>
      </c>
      <c r="C44" s="26"/>
      <c r="D44" s="26"/>
      <c r="E44" s="26">
        <v>189.12100000000001</v>
      </c>
      <c r="F44" s="27">
        <v>312</v>
      </c>
      <c r="G44" s="27">
        <v>56.667999999999999</v>
      </c>
      <c r="H44" s="27">
        <v>255.52600000000001</v>
      </c>
      <c r="I44" s="9"/>
    </row>
    <row r="45" spans="1:9" ht="18.75">
      <c r="A45" s="19"/>
      <c r="B45" s="34" t="s">
        <v>55</v>
      </c>
      <c r="C45" s="26"/>
      <c r="D45" s="26"/>
      <c r="E45" s="26">
        <f>E43/E44</f>
        <v>7.0216422290491272</v>
      </c>
      <c r="F45" s="27">
        <f>F43/F44</f>
        <v>7.8553525641025637</v>
      </c>
      <c r="G45" s="27">
        <v>7.48</v>
      </c>
      <c r="H45" s="27">
        <v>8.6135000000000002</v>
      </c>
      <c r="I45" s="9"/>
    </row>
    <row r="46" spans="1:9" ht="18.75">
      <c r="A46" s="19"/>
      <c r="B46" s="34"/>
      <c r="C46" s="26"/>
      <c r="D46" s="26"/>
      <c r="E46" s="26"/>
      <c r="F46" s="27"/>
      <c r="G46" s="27"/>
      <c r="H46" s="27"/>
      <c r="I46" s="9"/>
    </row>
    <row r="47" spans="1:9" ht="18.75">
      <c r="A47" s="14" t="s">
        <v>56</v>
      </c>
      <c r="B47" s="15" t="s">
        <v>57</v>
      </c>
      <c r="C47" s="35">
        <f>C49+C53+C54+C58</f>
        <v>0</v>
      </c>
      <c r="D47" s="29">
        <f>D49+D53+D54+D58</f>
        <v>0</v>
      </c>
      <c r="E47" s="29">
        <f>E48</f>
        <v>527.25379999999996</v>
      </c>
      <c r="F47" s="25">
        <f>F49+F53+F54+F58+F56</f>
        <v>591.75016729999993</v>
      </c>
      <c r="G47" s="25">
        <f>G49+G53+G54+G58+G56</f>
        <v>145.88019184249998</v>
      </c>
      <c r="H47" s="25">
        <f>H49+H53+H54+H58+H56</f>
        <v>652.28543103974368</v>
      </c>
      <c r="I47" s="9"/>
    </row>
    <row r="48" spans="1:9" s="39" customFormat="1" ht="19.5">
      <c r="A48" s="36" t="s">
        <v>58</v>
      </c>
      <c r="B48" s="37" t="s">
        <v>59</v>
      </c>
      <c r="C48" s="29"/>
      <c r="D48" s="29"/>
      <c r="E48" s="29">
        <f>E49+E53+E58</f>
        <v>527.25379999999996</v>
      </c>
      <c r="F48" s="25">
        <f>F47</f>
        <v>591.75016729999993</v>
      </c>
      <c r="G48" s="25">
        <f>G47</f>
        <v>145.88019184249998</v>
      </c>
      <c r="H48" s="25">
        <f>H47</f>
        <v>652.28543103974368</v>
      </c>
      <c r="I48" s="38"/>
    </row>
    <row r="49" spans="1:9" ht="37.5">
      <c r="A49" s="19" t="s">
        <v>60</v>
      </c>
      <c r="B49" s="20" t="s">
        <v>61</v>
      </c>
      <c r="C49" s="23"/>
      <c r="D49" s="23"/>
      <c r="E49" s="23">
        <v>301.24379999999996</v>
      </c>
      <c r="F49" s="23">
        <v>309.13</v>
      </c>
      <c r="G49" s="23">
        <v>81.563999999999993</v>
      </c>
      <c r="H49" s="23">
        <v>346.44</v>
      </c>
      <c r="I49" s="9"/>
    </row>
    <row r="50" spans="1:9" ht="18.75">
      <c r="A50" s="19"/>
      <c r="B50" s="20" t="s">
        <v>62</v>
      </c>
      <c r="C50" s="27"/>
      <c r="D50" s="27"/>
      <c r="E50" s="27">
        <v>0.73</v>
      </c>
      <c r="F50" s="31">
        <v>0.73</v>
      </c>
      <c r="G50" s="27">
        <v>0.73</v>
      </c>
      <c r="H50" s="27">
        <v>0.73</v>
      </c>
      <c r="I50" s="9"/>
    </row>
    <row r="51" spans="1:9" ht="18.75">
      <c r="A51" s="19"/>
      <c r="B51" s="20" t="s">
        <v>24</v>
      </c>
      <c r="C51" s="31"/>
      <c r="D51" s="31"/>
      <c r="E51" s="31">
        <v>5</v>
      </c>
      <c r="F51" s="31">
        <v>5</v>
      </c>
      <c r="G51" s="31">
        <f>F51</f>
        <v>5</v>
      </c>
      <c r="H51" s="31">
        <f>G51</f>
        <v>5</v>
      </c>
      <c r="I51" s="9"/>
    </row>
    <row r="52" spans="1:9" ht="37.5">
      <c r="A52" s="19"/>
      <c r="B52" s="20" t="s">
        <v>63</v>
      </c>
      <c r="C52" s="27"/>
      <c r="D52" s="27"/>
      <c r="E52" s="27">
        <v>34388.561643835616</v>
      </c>
      <c r="F52" s="27">
        <v>36801</v>
      </c>
      <c r="G52" s="27">
        <v>37240</v>
      </c>
      <c r="H52" s="27">
        <f>H49*1000/H50/12</f>
        <v>39547.945205479453</v>
      </c>
      <c r="I52" s="9"/>
    </row>
    <row r="53" spans="1:9" ht="21.75" customHeight="1">
      <c r="A53" s="19" t="s">
        <v>64</v>
      </c>
      <c r="B53" s="20" t="s">
        <v>65</v>
      </c>
      <c r="C53" s="23"/>
      <c r="D53" s="23"/>
      <c r="E53" s="23">
        <v>90.98</v>
      </c>
      <c r="F53" s="23">
        <v>93.36</v>
      </c>
      <c r="G53" s="23">
        <v>24.63</v>
      </c>
      <c r="H53" s="23">
        <v>104.62</v>
      </c>
      <c r="I53" s="9"/>
    </row>
    <row r="54" spans="1:9" ht="18.75">
      <c r="A54" s="19" t="s">
        <v>66</v>
      </c>
      <c r="B54" s="20" t="s">
        <v>67</v>
      </c>
      <c r="C54" s="30"/>
      <c r="D54" s="30"/>
      <c r="E54" s="30">
        <v>50.719098523149995</v>
      </c>
      <c r="F54" s="23">
        <v>54.890167299999995</v>
      </c>
      <c r="G54" s="23">
        <v>13.284588362500001</v>
      </c>
      <c r="H54" s="23">
        <v>58.977732949999996</v>
      </c>
      <c r="I54" s="9"/>
    </row>
    <row r="55" spans="1:9" ht="21" customHeight="1">
      <c r="A55" s="19" t="s">
        <v>68</v>
      </c>
      <c r="B55" s="20" t="s">
        <v>69</v>
      </c>
      <c r="C55" s="30"/>
      <c r="D55" s="30"/>
      <c r="E55" s="30"/>
      <c r="F55" s="23"/>
      <c r="G55" s="27"/>
      <c r="H55" s="23"/>
      <c r="I55" s="9"/>
    </row>
    <row r="56" spans="1:9" ht="18.75">
      <c r="A56" s="19" t="s">
        <v>70</v>
      </c>
      <c r="B56" s="20" t="s">
        <v>71</v>
      </c>
      <c r="C56" s="30"/>
      <c r="D56" s="30"/>
      <c r="E56" s="30"/>
      <c r="F56" s="23"/>
      <c r="G56" s="27"/>
      <c r="H56" s="23"/>
      <c r="I56" s="9"/>
    </row>
    <row r="57" spans="1:9" ht="18.75">
      <c r="A57" s="19" t="s">
        <v>72</v>
      </c>
      <c r="B57" s="20" t="s">
        <v>73</v>
      </c>
      <c r="C57" s="30"/>
      <c r="D57" s="30"/>
      <c r="E57" s="30"/>
      <c r="F57" s="23"/>
      <c r="G57" s="27"/>
      <c r="H57" s="23"/>
      <c r="I57" s="9"/>
    </row>
    <row r="58" spans="1:9" ht="18.75">
      <c r="A58" s="19" t="s">
        <v>70</v>
      </c>
      <c r="B58" s="20" t="s">
        <v>74</v>
      </c>
      <c r="C58" s="30"/>
      <c r="D58" s="30"/>
      <c r="E58" s="30">
        <v>135.03</v>
      </c>
      <c r="F58" s="23">
        <f>189.26-54.89</f>
        <v>134.37</v>
      </c>
      <c r="G58" s="23">
        <v>26.401603479999991</v>
      </c>
      <c r="H58" s="23">
        <v>142.24769808974369</v>
      </c>
      <c r="I58" s="9"/>
    </row>
    <row r="59" spans="1:9" s="41" customFormat="1" ht="39">
      <c r="A59" s="14" t="s">
        <v>75</v>
      </c>
      <c r="B59" s="37" t="s">
        <v>76</v>
      </c>
      <c r="C59" s="40">
        <v>0</v>
      </c>
      <c r="D59" s="40">
        <v>0</v>
      </c>
      <c r="E59" s="40">
        <v>0</v>
      </c>
      <c r="F59" s="25">
        <v>0</v>
      </c>
      <c r="G59" s="25">
        <v>0</v>
      </c>
      <c r="H59" s="25">
        <v>0</v>
      </c>
      <c r="I59" s="38"/>
    </row>
    <row r="60" spans="1:9" ht="18.75" hidden="1" customHeight="1" outlineLevel="1">
      <c r="A60" s="19" t="s">
        <v>77</v>
      </c>
      <c r="B60" s="20" t="s">
        <v>78</v>
      </c>
      <c r="C60" s="26"/>
      <c r="D60" s="26"/>
      <c r="E60" s="26"/>
      <c r="F60" s="27"/>
      <c r="G60" s="27"/>
      <c r="H60" s="27"/>
      <c r="I60" s="9"/>
    </row>
    <row r="61" spans="1:9" ht="31.5" hidden="1" customHeight="1" outlineLevel="1">
      <c r="A61" s="19"/>
      <c r="B61" s="34" t="s">
        <v>79</v>
      </c>
      <c r="C61" s="26"/>
      <c r="D61" s="26"/>
      <c r="E61" s="26"/>
      <c r="F61" s="27"/>
      <c r="G61" s="27"/>
      <c r="H61" s="27"/>
      <c r="I61" s="9"/>
    </row>
    <row r="62" spans="1:9" ht="18.75" hidden="1" customHeight="1" outlineLevel="1">
      <c r="A62" s="19"/>
      <c r="B62" s="42" t="s">
        <v>80</v>
      </c>
      <c r="C62" s="26"/>
      <c r="D62" s="26"/>
      <c r="E62" s="26"/>
      <c r="F62" s="27"/>
      <c r="G62" s="27"/>
      <c r="H62" s="27"/>
      <c r="I62" s="9"/>
    </row>
    <row r="63" spans="1:9" ht="18.75" hidden="1" customHeight="1" outlineLevel="1">
      <c r="A63" s="19" t="s">
        <v>81</v>
      </c>
      <c r="B63" s="20" t="s">
        <v>26</v>
      </c>
      <c r="C63" s="26"/>
      <c r="D63" s="26"/>
      <c r="E63" s="26"/>
      <c r="F63" s="27"/>
      <c r="G63" s="27"/>
      <c r="H63" s="27"/>
      <c r="I63" s="9"/>
    </row>
    <row r="64" spans="1:9" ht="37.5" hidden="1" customHeight="1" outlineLevel="1">
      <c r="A64" s="19" t="s">
        <v>82</v>
      </c>
      <c r="B64" s="20" t="s">
        <v>83</v>
      </c>
      <c r="C64" s="26"/>
      <c r="D64" s="26"/>
      <c r="E64" s="26"/>
      <c r="F64" s="27"/>
      <c r="G64" s="27"/>
      <c r="H64" s="27"/>
      <c r="I64" s="9"/>
    </row>
    <row r="65" spans="1:9" ht="63" hidden="1" customHeight="1" outlineLevel="1">
      <c r="A65" s="19"/>
      <c r="B65" s="34" t="s">
        <v>84</v>
      </c>
      <c r="C65" s="26"/>
      <c r="D65" s="26"/>
      <c r="E65" s="26"/>
      <c r="F65" s="27"/>
      <c r="G65" s="27"/>
      <c r="H65" s="27"/>
      <c r="I65" s="9"/>
    </row>
    <row r="66" spans="1:9" ht="45" hidden="1" customHeight="1" outlineLevel="1">
      <c r="A66" s="19" t="s">
        <v>85</v>
      </c>
      <c r="B66" s="42" t="s">
        <v>86</v>
      </c>
      <c r="C66" s="26"/>
      <c r="D66" s="26"/>
      <c r="E66" s="26"/>
      <c r="F66" s="27"/>
      <c r="G66" s="27"/>
      <c r="H66" s="27"/>
      <c r="I66" s="9"/>
    </row>
    <row r="67" spans="1:9" ht="18.75" hidden="1" customHeight="1" outlineLevel="1">
      <c r="A67" s="19" t="s">
        <v>87</v>
      </c>
      <c r="B67" s="20" t="s">
        <v>67</v>
      </c>
      <c r="C67" s="26"/>
      <c r="D67" s="26"/>
      <c r="E67" s="26"/>
      <c r="F67" s="27"/>
      <c r="G67" s="27"/>
      <c r="H67" s="27"/>
      <c r="I67" s="9"/>
    </row>
    <row r="68" spans="1:9" ht="18.75" hidden="1" customHeight="1" outlineLevel="1">
      <c r="A68" s="19" t="s">
        <v>88</v>
      </c>
      <c r="B68" s="20" t="s">
        <v>74</v>
      </c>
      <c r="C68" s="26"/>
      <c r="D68" s="26"/>
      <c r="E68" s="26"/>
      <c r="F68" s="27"/>
      <c r="G68" s="27"/>
      <c r="H68" s="27"/>
      <c r="I68" s="9"/>
    </row>
    <row r="69" spans="1:9" ht="18.75" collapsed="1">
      <c r="A69" s="14" t="s">
        <v>89</v>
      </c>
      <c r="B69" s="15" t="s">
        <v>90</v>
      </c>
      <c r="C69" s="43">
        <f t="shared" ref="C69:H69" si="0">C16+C17+C18+C23+C25+C28+C38+C39+C42+C47+C59</f>
        <v>0</v>
      </c>
      <c r="D69" s="29">
        <f t="shared" si="0"/>
        <v>0</v>
      </c>
      <c r="E69" s="25">
        <f t="shared" si="0"/>
        <v>4791.7249881700009</v>
      </c>
      <c r="F69" s="25">
        <f t="shared" si="0"/>
        <v>8029.0772872999996</v>
      </c>
      <c r="G69" s="25">
        <f t="shared" si="0"/>
        <v>1520.31974634635</v>
      </c>
      <c r="H69" s="25">
        <f t="shared" si="0"/>
        <v>7887.8317419338819</v>
      </c>
      <c r="I69" s="9"/>
    </row>
    <row r="70" spans="1:9" ht="37.5">
      <c r="A70" s="14" t="s">
        <v>91</v>
      </c>
      <c r="B70" s="15" t="s">
        <v>92</v>
      </c>
      <c r="C70" s="44"/>
      <c r="D70" s="44"/>
      <c r="E70" s="44">
        <v>189.12100000000001</v>
      </c>
      <c r="F70" s="27">
        <v>312</v>
      </c>
      <c r="G70" s="27">
        <v>56.667999999999999</v>
      </c>
      <c r="H70" s="27">
        <v>255.52600000000001</v>
      </c>
      <c r="I70" s="45"/>
    </row>
    <row r="71" spans="1:9" ht="37.5">
      <c r="A71" s="14" t="s">
        <v>93</v>
      </c>
      <c r="B71" s="15" t="s">
        <v>94</v>
      </c>
      <c r="C71" s="46" t="e">
        <f t="shared" ref="C71:H71" si="1">C69/C70</f>
        <v>#DIV/0!</v>
      </c>
      <c r="D71" s="46" t="e">
        <f t="shared" si="1"/>
        <v>#DIV/0!</v>
      </c>
      <c r="E71" s="25">
        <f t="shared" si="1"/>
        <v>25.336821337503505</v>
      </c>
      <c r="F71" s="25">
        <f t="shared" si="1"/>
        <v>25.734222074679487</v>
      </c>
      <c r="G71" s="25">
        <f t="shared" si="1"/>
        <v>26.828540734565365</v>
      </c>
      <c r="H71" s="25">
        <f t="shared" si="1"/>
        <v>30.868998622190624</v>
      </c>
      <c r="I71" s="11"/>
    </row>
    <row r="72" spans="1:9" ht="18.75">
      <c r="A72" s="14" t="s">
        <v>95</v>
      </c>
      <c r="B72" s="15" t="s">
        <v>96</v>
      </c>
      <c r="C72" s="47" t="e">
        <f>ROUND(C73/C69,4)</f>
        <v>#REF!</v>
      </c>
      <c r="D72" s="48" t="e">
        <f>ROUND(D73/D69,4)</f>
        <v>#DIV/0!</v>
      </c>
      <c r="E72" s="48">
        <f>E73/E69</f>
        <v>0.10290518227792736</v>
      </c>
      <c r="F72" s="27">
        <v>3.2</v>
      </c>
      <c r="G72" s="27">
        <f>ROUND(G73/G69,4)*100</f>
        <v>1.39</v>
      </c>
      <c r="H72" s="27">
        <f>ROUND(H73/H69,4)*100</f>
        <v>2.92</v>
      </c>
      <c r="I72" s="11"/>
    </row>
    <row r="73" spans="1:9" ht="18.75">
      <c r="A73" s="14" t="s">
        <v>97</v>
      </c>
      <c r="B73" s="15" t="s">
        <v>98</v>
      </c>
      <c r="C73" s="49" t="e">
        <f>C83-C69</f>
        <v>#REF!</v>
      </c>
      <c r="D73" s="50"/>
      <c r="E73" s="50">
        <f>E74+E75+E76+E77+E78+E79+E80</f>
        <v>493.09333333333325</v>
      </c>
      <c r="F73" s="27">
        <f>F74+F75+F76+F77+F78+F79+F80</f>
        <v>256.75</v>
      </c>
      <c r="G73" s="27">
        <f>G74+G75+G76+G77+G78+G79+G80</f>
        <v>21.194378275369225</v>
      </c>
      <c r="H73" s="27">
        <f>H74+H75+H76+H77+H78+H79+H80</f>
        <v>230.49905289904763</v>
      </c>
      <c r="I73" s="11"/>
    </row>
    <row r="74" spans="1:9" ht="18" customHeight="1">
      <c r="A74" s="19" t="s">
        <v>99</v>
      </c>
      <c r="B74" s="20" t="s">
        <v>100</v>
      </c>
      <c r="C74" s="50"/>
      <c r="D74" s="51">
        <v>0</v>
      </c>
      <c r="E74" s="51">
        <v>0</v>
      </c>
      <c r="F74" s="27">
        <v>0</v>
      </c>
      <c r="G74" s="27">
        <v>0</v>
      </c>
      <c r="H74" s="27">
        <v>0</v>
      </c>
      <c r="I74" s="11"/>
    </row>
    <row r="75" spans="1:9" ht="18.75">
      <c r="A75" s="19" t="s">
        <v>101</v>
      </c>
      <c r="B75" s="20" t="s">
        <v>102</v>
      </c>
      <c r="C75" s="50"/>
      <c r="D75" s="51">
        <v>0</v>
      </c>
      <c r="E75" s="51">
        <v>0</v>
      </c>
      <c r="F75" s="27">
        <v>0</v>
      </c>
      <c r="G75" s="27">
        <v>0</v>
      </c>
      <c r="H75" s="27">
        <v>0</v>
      </c>
      <c r="I75" s="11"/>
    </row>
    <row r="76" spans="1:9" ht="36.75" customHeight="1">
      <c r="A76" s="19" t="s">
        <v>103</v>
      </c>
      <c r="B76" s="20" t="s">
        <v>43</v>
      </c>
      <c r="C76" s="50"/>
      <c r="D76" s="51"/>
      <c r="E76" s="51"/>
      <c r="F76" s="27"/>
      <c r="G76" s="27"/>
      <c r="H76" s="27"/>
      <c r="I76" s="11"/>
    </row>
    <row r="77" spans="1:9" ht="21" customHeight="1">
      <c r="A77" s="19" t="s">
        <v>104</v>
      </c>
      <c r="B77" s="20" t="s">
        <v>105</v>
      </c>
      <c r="C77" s="50"/>
      <c r="D77" s="51"/>
      <c r="E77" s="51">
        <v>56.95</v>
      </c>
      <c r="F77" s="27">
        <v>62.03</v>
      </c>
      <c r="G77" s="27">
        <v>13.478323010957599</v>
      </c>
      <c r="H77" s="27">
        <v>90.123333333333335</v>
      </c>
      <c r="I77" s="11"/>
    </row>
    <row r="78" spans="1:9" ht="18.75">
      <c r="A78" s="19" t="s">
        <v>106</v>
      </c>
      <c r="B78" s="20" t="s">
        <v>107</v>
      </c>
      <c r="C78" s="50"/>
      <c r="D78" s="51"/>
      <c r="E78" s="51"/>
      <c r="F78" s="27"/>
      <c r="G78" s="27"/>
      <c r="H78" s="27"/>
      <c r="I78" s="9"/>
    </row>
    <row r="79" spans="1:9" ht="18.75">
      <c r="A79" s="19" t="s">
        <v>108</v>
      </c>
      <c r="B79" s="20" t="s">
        <v>109</v>
      </c>
      <c r="C79" s="50"/>
      <c r="D79" s="51"/>
      <c r="E79" s="51">
        <v>312.58999999999997</v>
      </c>
      <c r="F79" s="27">
        <v>143.37</v>
      </c>
      <c r="G79" s="27">
        <v>3.7160552644116245</v>
      </c>
      <c r="H79" s="27">
        <v>94.375714285714281</v>
      </c>
      <c r="I79" s="9"/>
    </row>
    <row r="80" spans="1:9" ht="18.75">
      <c r="A80" s="19" t="s">
        <v>110</v>
      </c>
      <c r="B80" s="20" t="s">
        <v>111</v>
      </c>
      <c r="C80" s="50"/>
      <c r="D80" s="50"/>
      <c r="E80" s="50">
        <f>E81+E82</f>
        <v>123.55333333333331</v>
      </c>
      <c r="F80" s="27">
        <f>F81</f>
        <v>51.35</v>
      </c>
      <c r="G80" s="27">
        <f>G81+G82</f>
        <v>4</v>
      </c>
      <c r="H80" s="27">
        <f>H81+H82</f>
        <v>46.000005280000003</v>
      </c>
      <c r="I80" s="9"/>
    </row>
    <row r="81" spans="1:9" ht="18.75">
      <c r="A81" s="19" t="s">
        <v>112</v>
      </c>
      <c r="B81" s="20" t="s">
        <v>113</v>
      </c>
      <c r="C81" s="50"/>
      <c r="D81" s="51"/>
      <c r="E81" s="51">
        <f>(E77+E79+E82)/0.75*0.25</f>
        <v>123.27333333333331</v>
      </c>
      <c r="F81" s="27">
        <v>51.35</v>
      </c>
      <c r="G81" s="27">
        <v>4</v>
      </c>
      <c r="H81" s="27">
        <v>46</v>
      </c>
      <c r="I81" s="9"/>
    </row>
    <row r="82" spans="1:9" ht="18.75">
      <c r="A82" s="19" t="s">
        <v>114</v>
      </c>
      <c r="B82" s="20" t="s">
        <v>115</v>
      </c>
      <c r="C82" s="50"/>
      <c r="D82" s="51"/>
      <c r="E82" s="51">
        <v>0.28000000000000003</v>
      </c>
      <c r="F82" s="27">
        <v>0</v>
      </c>
      <c r="G82" s="27">
        <v>0</v>
      </c>
      <c r="H82" s="27">
        <v>5.2799999999151623E-6</v>
      </c>
      <c r="I82" s="9"/>
    </row>
    <row r="83" spans="1:9" ht="18.75">
      <c r="A83" s="14" t="s">
        <v>116</v>
      </c>
      <c r="B83" s="15" t="s">
        <v>117</v>
      </c>
      <c r="C83" s="52" t="e">
        <f>69.2892+#REF!*C71</f>
        <v>#REF!</v>
      </c>
      <c r="D83" s="43">
        <f>D69+D73</f>
        <v>0</v>
      </c>
      <c r="E83" s="43">
        <f>E69+E73</f>
        <v>5284.8183215033341</v>
      </c>
      <c r="F83" s="25">
        <f>F69+F73</f>
        <v>8285.8272872999987</v>
      </c>
      <c r="G83" s="25">
        <f>G69+G73</f>
        <v>1541.5141246217192</v>
      </c>
      <c r="H83" s="25">
        <f>H69+H73</f>
        <v>8118.3307948329293</v>
      </c>
      <c r="I83" s="53"/>
    </row>
    <row r="84" spans="1:9" s="41" customFormat="1" ht="31.5">
      <c r="A84" s="14" t="s">
        <v>118</v>
      </c>
      <c r="B84" s="33" t="s">
        <v>119</v>
      </c>
      <c r="C84" s="46" t="e">
        <f>C71*(1+C72)</f>
        <v>#DIV/0!</v>
      </c>
      <c r="D84" s="54" t="e">
        <f>ROUND((D69+D73)/D70,2)</f>
        <v>#DIV/0!</v>
      </c>
      <c r="E84" s="54">
        <f>E83/E70</f>
        <v>27.944111555582584</v>
      </c>
      <c r="F84" s="25">
        <f>ROUND((F69+F73)/F70,2)</f>
        <v>26.56</v>
      </c>
      <c r="G84" s="25">
        <f>ROUND((G69+G73)/G70,2)</f>
        <v>27.2</v>
      </c>
      <c r="H84" s="25">
        <f>ROUND((H69+H73)/H70,2)</f>
        <v>31.77</v>
      </c>
      <c r="I84" s="55"/>
    </row>
    <row r="85" spans="1:9" s="41" customFormat="1" ht="34.5" customHeight="1">
      <c r="A85" s="14"/>
      <c r="B85" s="33" t="s">
        <v>120</v>
      </c>
      <c r="C85" s="46" t="e">
        <f t="shared" ref="C85:H85" si="2">C84*1.18</f>
        <v>#DIV/0!</v>
      </c>
      <c r="D85" s="46" t="e">
        <f t="shared" si="2"/>
        <v>#DIV/0!</v>
      </c>
      <c r="E85" s="46">
        <f t="shared" si="2"/>
        <v>32.97405163558745</v>
      </c>
      <c r="F85" s="25">
        <f t="shared" si="2"/>
        <v>31.340799999999998</v>
      </c>
      <c r="G85" s="25">
        <f t="shared" si="2"/>
        <v>32.095999999999997</v>
      </c>
      <c r="H85" s="25">
        <f t="shared" si="2"/>
        <v>37.488599999999998</v>
      </c>
      <c r="I85" s="56"/>
    </row>
    <row r="86" spans="1:9" s="41" customFormat="1" ht="31.5">
      <c r="A86" s="14"/>
      <c r="B86" s="33" t="s">
        <v>121</v>
      </c>
      <c r="C86" s="46"/>
      <c r="D86" s="54"/>
      <c r="E86" s="54"/>
      <c r="F86" s="25"/>
      <c r="G86" s="25"/>
      <c r="H86" s="25"/>
      <c r="I86" s="38"/>
    </row>
    <row r="87" spans="1:9" s="41" customFormat="1" ht="31.5">
      <c r="A87" s="14"/>
      <c r="B87" s="33" t="s">
        <v>122</v>
      </c>
      <c r="C87" s="46"/>
      <c r="D87" s="46"/>
      <c r="E87" s="46"/>
      <c r="F87" s="25"/>
      <c r="G87" s="25"/>
      <c r="H87" s="25"/>
      <c r="I87" s="38"/>
    </row>
    <row r="88" spans="1:9" s="41" customFormat="1" ht="31.5">
      <c r="A88" s="14"/>
      <c r="B88" s="33" t="s">
        <v>123</v>
      </c>
      <c r="C88" s="46"/>
      <c r="D88" s="54"/>
      <c r="E88" s="54"/>
      <c r="F88" s="25"/>
      <c r="G88" s="25"/>
      <c r="H88" s="25"/>
      <c r="I88" s="38"/>
    </row>
    <row r="89" spans="1:9" s="41" customFormat="1" ht="31.5">
      <c r="A89" s="14"/>
      <c r="B89" s="33" t="s">
        <v>124</v>
      </c>
      <c r="C89" s="46"/>
      <c r="D89" s="46"/>
      <c r="E89" s="46"/>
      <c r="F89" s="25"/>
      <c r="G89" s="25"/>
      <c r="H89" s="25"/>
      <c r="I89" s="38"/>
    </row>
    <row r="90" spans="1:9" ht="63">
      <c r="A90" s="19" t="s">
        <v>125</v>
      </c>
      <c r="B90" s="33" t="s">
        <v>126</v>
      </c>
      <c r="C90" s="57">
        <f t="shared" ref="C90:H90" si="3">SUM(C91:C95)</f>
        <v>0</v>
      </c>
      <c r="D90" s="57">
        <f t="shared" si="3"/>
        <v>0</v>
      </c>
      <c r="E90" s="27">
        <f t="shared" si="3"/>
        <v>416.91747999999995</v>
      </c>
      <c r="F90" s="27">
        <f t="shared" si="3"/>
        <v>205.4</v>
      </c>
      <c r="G90" s="27">
        <f t="shared" si="3"/>
        <v>17.194378275369225</v>
      </c>
      <c r="H90" s="27">
        <f t="shared" si="3"/>
        <v>184.49904761904762</v>
      </c>
      <c r="I90" s="11"/>
    </row>
    <row r="91" spans="1:9" ht="18.75">
      <c r="A91" s="19" t="s">
        <v>127</v>
      </c>
      <c r="B91" s="20" t="s">
        <v>128</v>
      </c>
      <c r="C91" s="57">
        <f>C25</f>
        <v>0</v>
      </c>
      <c r="D91" s="57">
        <f>D25</f>
        <v>0</v>
      </c>
      <c r="E91" s="57">
        <v>47.097479999999997</v>
      </c>
      <c r="F91" s="27">
        <f>F25</f>
        <v>0</v>
      </c>
      <c r="G91" s="27">
        <f>G25</f>
        <v>0</v>
      </c>
      <c r="H91" s="27">
        <f>H25</f>
        <v>0</v>
      </c>
      <c r="I91" s="9"/>
    </row>
    <row r="92" spans="1:9" ht="18.75">
      <c r="A92" s="19" t="s">
        <v>129</v>
      </c>
      <c r="B92" s="20" t="s">
        <v>130</v>
      </c>
      <c r="C92" s="57"/>
      <c r="D92" s="57">
        <f>D77+D79</f>
        <v>0</v>
      </c>
      <c r="E92" s="58">
        <f>E77+E79+E82</f>
        <v>369.81999999999994</v>
      </c>
      <c r="F92" s="27">
        <f>F77+F79</f>
        <v>205.4</v>
      </c>
      <c r="G92" s="27">
        <f>G77+G79</f>
        <v>17.194378275369225</v>
      </c>
      <c r="H92" s="27">
        <f>H77+H79</f>
        <v>184.49904761904762</v>
      </c>
      <c r="I92" s="9"/>
    </row>
    <row r="93" spans="1:9" ht="18.75">
      <c r="A93" s="19" t="s">
        <v>131</v>
      </c>
      <c r="B93" s="20" t="s">
        <v>132</v>
      </c>
      <c r="C93" s="57"/>
      <c r="D93" s="57"/>
      <c r="E93" s="57"/>
      <c r="F93" s="57"/>
      <c r="G93" s="57"/>
      <c r="H93" s="57"/>
      <c r="I93" s="9"/>
    </row>
    <row r="94" spans="1:9" ht="18.75">
      <c r="A94" s="19" t="s">
        <v>133</v>
      </c>
      <c r="B94" s="20" t="s">
        <v>134</v>
      </c>
      <c r="C94" s="57"/>
      <c r="D94" s="57"/>
      <c r="E94" s="57"/>
      <c r="F94" s="57"/>
      <c r="G94" s="57"/>
      <c r="H94" s="57"/>
      <c r="I94" s="9"/>
    </row>
    <row r="95" spans="1:9" ht="18.75">
      <c r="A95" s="19" t="s">
        <v>135</v>
      </c>
      <c r="B95" s="20" t="s">
        <v>136</v>
      </c>
      <c r="C95" s="57"/>
      <c r="D95" s="57"/>
      <c r="E95" s="57"/>
      <c r="F95" s="57"/>
      <c r="G95" s="57"/>
      <c r="H95" s="57"/>
      <c r="I95" s="9"/>
    </row>
  </sheetData>
  <mergeCells count="12">
    <mergeCell ref="H10:H11"/>
    <mergeCell ref="I10:I12"/>
    <mergeCell ref="A3:I3"/>
    <mergeCell ref="A4:I4"/>
    <mergeCell ref="A5:I5"/>
    <mergeCell ref="A7:I7"/>
    <mergeCell ref="A8:I8"/>
    <mergeCell ref="A10:A12"/>
    <mergeCell ref="B10:B12"/>
    <mergeCell ref="C10:C11"/>
    <mergeCell ref="E10:E11"/>
    <mergeCell ref="F10:G10"/>
  </mergeCells>
  <pageMargins left="0.78740157480314965" right="0.15748031496062992" top="0.23622047244094491" bottom="0.27559055118110237" header="0.15748031496062992" footer="0.19685039370078741"/>
  <pageSetup paperSize="9" scale="60" fitToHeight="2" orientation="portrait" r:id="rId1"/>
  <headerFooter alignWithMargins="0"/>
  <rowBreaks count="1" manualBreakCount="1">
    <brk id="5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Пр7 Фин потреб водоотвед</vt:lpstr>
      <vt:lpstr>'Пр7 Фин потреб водоотвед'!Заголовки_для_печати</vt:lpstr>
      <vt:lpstr>'Пр7 Фин потреб водоотвед'!Область_печати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BelkovaNG</dc:creator>
  <cp:lastModifiedBy>BelkovaNG</cp:lastModifiedBy>
  <dcterms:created xsi:type="dcterms:W3CDTF">2013-04-25T05:41:08Z</dcterms:created>
  <dcterms:modified xsi:type="dcterms:W3CDTF">2013-04-25T06:06:28Z</dcterms:modified>
</cp:coreProperties>
</file>