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90" yWindow="30" windowWidth="20505" windowHeight="12345" tabRatio="779"/>
  </bookViews>
  <sheets>
    <sheet name="фин-хоз деят" sheetId="16" r:id="rId1"/>
    <sheet name="Лист1" sheetId="17" r:id="rId2"/>
  </sheets>
  <externalReferences>
    <externalReference r:id="rId3"/>
  </externalReferences>
  <definedNames>
    <definedName name="kind_of_activity">[1]TEHSHEET!$B$19:$B$23</definedName>
    <definedName name="_xlnm.Print_Area" localSheetId="0">'фин-хоз деят'!$A$1:$F$60</definedName>
  </definedNames>
  <calcPr calcId="145621"/>
</workbook>
</file>

<file path=xl/calcChain.xml><?xml version="1.0" encoding="utf-8"?>
<calcChain xmlns="http://schemas.openxmlformats.org/spreadsheetml/2006/main">
  <c r="E42" i="16" l="1"/>
  <c r="D42" i="16"/>
  <c r="E19" i="16"/>
  <c r="D20" i="16"/>
  <c r="D34" i="16"/>
  <c r="D33" i="16"/>
  <c r="D32" i="16"/>
  <c r="D31" i="16"/>
  <c r="D30" i="16"/>
  <c r="D29" i="16"/>
  <c r="D28" i="16"/>
  <c r="D27" i="16"/>
  <c r="D26" i="16"/>
  <c r="D22" i="16"/>
  <c r="D16" i="16"/>
  <c r="D12" i="16"/>
  <c r="D11" i="16"/>
  <c r="D40" i="16" l="1"/>
  <c r="H40" i="16" s="1"/>
  <c r="H39" i="16"/>
  <c r="D39" i="16"/>
  <c r="H32" i="16"/>
  <c r="H30" i="16"/>
  <c r="H26" i="16"/>
  <c r="I24" i="16"/>
  <c r="H24" i="16"/>
  <c r="H22" i="16"/>
  <c r="D23" i="16"/>
  <c r="J18" i="16"/>
  <c r="I18" i="16" s="1"/>
  <c r="I17" i="16"/>
  <c r="D19" i="16"/>
  <c r="H16" i="16"/>
  <c r="H18" i="16" s="1"/>
  <c r="B9" i="16" l="1"/>
  <c r="C9" i="16" s="1"/>
  <c r="D9" i="16" s="1"/>
  <c r="E9" i="16" s="1"/>
  <c r="F9" i="16" s="1"/>
  <c r="I16" i="16"/>
</calcChain>
</file>

<file path=xl/sharedStrings.xml><?xml version="1.0" encoding="utf-8"?>
<sst xmlns="http://schemas.openxmlformats.org/spreadsheetml/2006/main" count="145" uniqueCount="115">
  <si>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</si>
  <si>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</si>
  <si>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</si>
  <si>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</si>
  <si>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</si>
  <si>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</si>
  <si>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</si>
  <si>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</si>
  <si>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</si>
  <si>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</si>
  <si>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</si>
  <si>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</si>
  <si>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</si>
  <si>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</si>
  <si>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</si>
  <si>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</si>
  <si>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</si>
  <si>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</si>
  <si>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</si>
  <si>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</si>
  <si>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</si>
  <si>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</si>
  <si>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</si>
  <si>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</si>
  <si>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</si>
  <si>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</si>
  <si>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</si>
  <si>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</si>
  <si>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</si>
  <si>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</si>
  <si>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</si>
  <si>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</si>
  <si>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</si>
  <si>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</si>
  <si>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</si>
  <si>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</si>
  <si>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</si>
  <si>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</si>
  <si>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</si>
  <si>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</si>
  <si>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</si>
  <si>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</si>
  <si>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</si>
  <si>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</si>
  <si>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</si>
  <si>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</si>
  <si>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</si>
  <si>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</si>
  <si>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</si>
  <si>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</si>
  <si>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</si>
  <si>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</si>
  <si>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</si>
  <si>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</si>
  <si>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</si>
  <si>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</si>
  <si>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</si>
  <si>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</si>
  <si>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</si>
  <si>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</si>
  <si>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</si>
  <si>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</si>
  <si>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</si>
  <si>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</si>
  <si>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</si>
  <si>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</si>
  <si>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</si>
  <si>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</si>
  <si>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</si>
  <si>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</si>
  <si>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</si>
  <si>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</si>
  <si>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</si>
  <si>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</si>
  <si>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</si>
  <si>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</si>
  <si>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</si>
  <si>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</si>
  <si>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</si>
  <si>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</si>
  <si>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</si>
  <si>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</si>
  <si>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</si>
  <si>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</si>
  <si>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</si>
  <si>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</si>
  <si>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</si>
  <si>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</si>
  <si>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</si>
  <si>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</si>
  <si>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</si>
  <si>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</si>
  <si>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</si>
  <si>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</si>
  <si>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</si>
  <si>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</si>
  <si>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</si>
  <si>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</si>
  <si>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</si>
  <si>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</si>
  <si>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</si>
  <si>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</si>
  <si>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</si>
  <si>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</si>
  <si>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</si>
  <si>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</si>
  <si>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</si>
  <si>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</si>
  <si>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</si>
  <si>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услуги водоотведения и очистки сточных вод</t>
  </si>
  <si>
    <t>Иноземцев Е.А.</t>
  </si>
  <si>
    <t>Филиал "Тепловые сети Березовской ГРЭС" ОАО "Э.ОН Россия"</t>
  </si>
  <si>
    <t>Директор филиала Тепловые сети Березовской ГРЭС ОАО "Э.ОН Россия"</t>
  </si>
  <si>
    <t xml:space="preserve">Снижение объемов реализации произошло после установки общедомовых приборов учета тепловой энергии на территории города Шарыпово и п.Дубинино согласно федеральному закону РФ №261-ФЗ от 23.11.2009г. «Об энергосбережении и о повышении энергетической эффективности»  статья 13 п.7 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</si>
  <si>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2012год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</si>
</sst>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#,##0.0"/>
    <numFmt numFmtId="167" formatCode="#,##0.0000"/>
  </numFmts>
  <fonts count="10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theme="0"/>
      <name val="Times New Roman"/>
      <family val="1"/>
      <charset val="204"/>
    </font>
    <font>
      <u/>
      <sz val="10"/>
      <color theme="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5" fillId="0" borderId="0" xfId="0" applyFont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4" fillId="0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</xf>
    <xf numFmtId="0" fontId="2" fillId="0" borderId="0" xfId="0" applyFont="1" applyAlignment="1">
      <alignment horizontal="right"/>
    </xf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7" fillId="0" borderId="0" xfId="0" applyFont="1" applyFill="1"/>
    <xf numFmtId="165" fontId="7" fillId="0" borderId="0" xfId="0" applyNumberFormat="1" applyFont="1" applyFill="1"/>
    <xf numFmtId="164" fontId="7" fillId="0" borderId="0" xfId="0" applyNumberFormat="1" applyFont="1" applyFill="1"/>
    <xf numFmtId="0" fontId="8" fillId="0" borderId="0" xfId="1" applyFont="1" applyFill="1" applyAlignment="1" applyProtection="1"/>
    <xf numFmtId="166" fontId="5" fillId="0" borderId="1" xfId="0" applyNumberFormat="1" applyFont="1" applyFill="1" applyBorder="1" applyAlignment="1" applyProtection="1">
      <alignment vertical="center"/>
      <protection locked="0"/>
    </xf>
    <xf numFmtId="166" fontId="5" fillId="0" borderId="1" xfId="0" applyNumberFormat="1" applyFont="1" applyFill="1" applyBorder="1" applyAlignment="1" applyProtection="1">
      <alignment vertical="center"/>
    </xf>
    <xf numFmtId="166" fontId="5" fillId="0" borderId="0" xfId="0" applyNumberFormat="1" applyFont="1" applyFill="1"/>
    <xf numFmtId="0" fontId="5" fillId="0" borderId="0" xfId="0" applyFont="1" applyAlignment="1"/>
    <xf numFmtId="167" fontId="5" fillId="0" borderId="0" xfId="0" applyNumberFormat="1" applyFont="1" applyFill="1"/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left" wrapText="1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40" zoomScaleNormal="100" zoomScaleSheetLayoutView="100" workbookViewId="0">
      <selection activeCell="A4" sqref="A4"/>
    </sheetView>
  </sheetViews>
  <sheetFormatPr defaultRowHeight="15.75" outlineLevelRow="1" x14ac:dyDescent="0.25"/>
  <cols>
    <col min="1" max="1" width="9.140625" style="12"/>
    <col min="2" max="2" width="48.28515625" style="13" customWidth="1"/>
    <col min="3" max="4" width="13.42578125" style="12" customWidth="1"/>
    <col min="5" max="5" width="13.85546875" style="1" customWidth="1"/>
    <col min="6" max="6" width="30.85546875" style="1" customWidth="1"/>
    <col min="7" max="7" width="9.140625" style="1"/>
    <col min="8" max="8" width="9.5703125" style="1" bestFit="1" customWidth="1"/>
    <col min="9" max="16384" width="9.140625" style="1"/>
  </cols>
  <sheetData>
    <row r="1" spans="1:11" ht="18.75" x14ac:dyDescent="0.3">
      <c r="F1" s="22" t="s">
        <v>54</v>
      </c>
    </row>
    <row r="2" spans="1:11" ht="19.5" thickBot="1" x14ac:dyDescent="0.35">
      <c r="F2" s="14"/>
    </row>
    <row r="3" spans="1:11" ht="75.75" customHeight="1" thickBot="1" x14ac:dyDescent="0.3">
      <c r="A3" s="34" t="s">
        <v>114</v>
      </c>
      <c r="B3" s="35"/>
      <c r="C3" s="35"/>
      <c r="D3" s="35"/>
      <c r="E3" s="35"/>
      <c r="F3" s="36"/>
    </row>
    <row r="4" spans="1:11" ht="42.75" customHeight="1" thickBot="1" x14ac:dyDescent="0.3">
      <c r="A4" s="19"/>
      <c r="B4" s="40" t="s">
        <v>111</v>
      </c>
      <c r="C4" s="40"/>
      <c r="D4" s="40"/>
      <c r="E4" s="40"/>
      <c r="F4" s="19"/>
    </row>
    <row r="5" spans="1:11" ht="23.45" customHeight="1" x14ac:dyDescent="0.25">
      <c r="A5" s="19"/>
      <c r="B5" s="41" t="s">
        <v>50</v>
      </c>
      <c r="C5" s="41"/>
      <c r="D5" s="41"/>
      <c r="E5" s="41"/>
      <c r="F5" s="19"/>
    </row>
    <row r="6" spans="1:11" ht="12" customHeight="1" x14ac:dyDescent="0.25">
      <c r="A6" s="4"/>
      <c r="B6" s="4"/>
      <c r="C6" s="4"/>
      <c r="D6" s="4"/>
      <c r="E6" s="20"/>
      <c r="F6" s="20"/>
    </row>
    <row r="7" spans="1:11" ht="31.5" x14ac:dyDescent="0.25">
      <c r="A7" s="3" t="s">
        <v>0</v>
      </c>
      <c r="B7" s="3" t="s">
        <v>1</v>
      </c>
      <c r="C7" s="3" t="s">
        <v>2</v>
      </c>
      <c r="D7" s="37" t="s">
        <v>51</v>
      </c>
      <c r="E7" s="38"/>
      <c r="F7" s="9" t="s">
        <v>38</v>
      </c>
    </row>
    <row r="8" spans="1:11" ht="47.25" x14ac:dyDescent="0.25">
      <c r="A8" s="3"/>
      <c r="B8" s="3"/>
      <c r="C8" s="3"/>
      <c r="D8" s="3" t="s">
        <v>48</v>
      </c>
      <c r="E8" s="3" t="s">
        <v>49</v>
      </c>
      <c r="F8" s="9"/>
    </row>
    <row r="9" spans="1:11" x14ac:dyDescent="0.2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11" s="6" customFormat="1" ht="36" customHeight="1" x14ac:dyDescent="0.25">
      <c r="A10" s="5" t="s">
        <v>76</v>
      </c>
      <c r="B10" s="2" t="s">
        <v>35</v>
      </c>
      <c r="C10" s="3" t="s">
        <v>3</v>
      </c>
      <c r="D10" s="37" t="s">
        <v>109</v>
      </c>
      <c r="E10" s="38"/>
      <c r="F10" s="10"/>
    </row>
    <row r="11" spans="1:11" s="6" customFormat="1" ht="159.75" customHeight="1" x14ac:dyDescent="0.25">
      <c r="A11" s="5" t="s">
        <v>77</v>
      </c>
      <c r="B11" s="2" t="s">
        <v>39</v>
      </c>
      <c r="C11" s="3" t="s">
        <v>4</v>
      </c>
      <c r="D11" s="29">
        <f>40672.6897+29138.35</f>
        <v>69811.039699999994</v>
      </c>
      <c r="E11" s="29">
        <v>56214.400000000001</v>
      </c>
      <c r="F11" s="53" t="s">
        <v>113</v>
      </c>
    </row>
    <row r="12" spans="1:11" s="6" customFormat="1" ht="47.25" x14ac:dyDescent="0.25">
      <c r="A12" s="5" t="s">
        <v>78</v>
      </c>
      <c r="B12" s="2" t="s">
        <v>5</v>
      </c>
      <c r="C12" s="3" t="s">
        <v>4</v>
      </c>
      <c r="D12" s="29">
        <f>40219.39+28832.1</f>
        <v>69051.489999999991</v>
      </c>
      <c r="E12" s="29">
        <v>57609.45</v>
      </c>
      <c r="F12" s="23"/>
    </row>
    <row r="13" spans="1:11" s="6" customFormat="1" ht="31.5" x14ac:dyDescent="0.25">
      <c r="A13" s="5" t="s">
        <v>79</v>
      </c>
      <c r="B13" s="2" t="s">
        <v>55</v>
      </c>
      <c r="C13" s="3" t="s">
        <v>4</v>
      </c>
      <c r="D13" s="30">
        <v>0</v>
      </c>
      <c r="E13" s="30"/>
      <c r="F13" s="10"/>
    </row>
    <row r="14" spans="1:11" s="6" customFormat="1" x14ac:dyDescent="0.25">
      <c r="A14" s="5"/>
      <c r="B14" s="2" t="s">
        <v>56</v>
      </c>
      <c r="C14" s="3" t="s">
        <v>36</v>
      </c>
      <c r="D14" s="30"/>
      <c r="E14" s="30"/>
      <c r="F14" s="10"/>
    </row>
    <row r="15" spans="1:11" s="6" customFormat="1" x14ac:dyDescent="0.25">
      <c r="A15" s="5"/>
      <c r="B15" s="2" t="s">
        <v>57</v>
      </c>
      <c r="C15" s="3" t="s">
        <v>37</v>
      </c>
      <c r="D15" s="30"/>
      <c r="E15" s="30"/>
      <c r="F15" s="10"/>
    </row>
    <row r="16" spans="1:11" s="6" customFormat="1" ht="63" x14ac:dyDescent="0.25">
      <c r="A16" s="5" t="s">
        <v>80</v>
      </c>
      <c r="B16" s="2" t="s">
        <v>102</v>
      </c>
      <c r="C16" s="3" t="s">
        <v>4</v>
      </c>
      <c r="D16" s="29">
        <f>3536.3448+1874.4307</f>
        <v>5410.7754999999997</v>
      </c>
      <c r="E16" s="29">
        <v>5106.2700000000004</v>
      </c>
      <c r="F16" s="10"/>
      <c r="H16" s="25">
        <f>96.92+910.08</f>
        <v>1007</v>
      </c>
      <c r="I16" s="26">
        <f>J16/H16</f>
        <v>1.69720953326713</v>
      </c>
      <c r="J16" s="25">
        <v>1709.09</v>
      </c>
      <c r="K16" s="25"/>
    </row>
    <row r="17" spans="1:11" s="6" customFormat="1" x14ac:dyDescent="0.25">
      <c r="A17" s="5" t="s">
        <v>81</v>
      </c>
      <c r="B17" s="2" t="s">
        <v>58</v>
      </c>
      <c r="C17" s="3" t="s">
        <v>4</v>
      </c>
      <c r="D17" s="29"/>
      <c r="E17" s="29"/>
      <c r="F17" s="10"/>
      <c r="H17" s="26">
        <v>2346.89</v>
      </c>
      <c r="I17" s="27">
        <f>J17/H17</f>
        <v>1.6899982530071711</v>
      </c>
      <c r="J17" s="25">
        <v>3966.24</v>
      </c>
      <c r="K17" s="25"/>
    </row>
    <row r="18" spans="1:11" s="6" customFormat="1" x14ac:dyDescent="0.25">
      <c r="A18" s="5" t="s">
        <v>82</v>
      </c>
      <c r="B18" s="2" t="s">
        <v>59</v>
      </c>
      <c r="C18" s="3" t="s">
        <v>60</v>
      </c>
      <c r="D18" s="31"/>
      <c r="E18" s="31"/>
      <c r="F18" s="10"/>
      <c r="H18" s="25">
        <f>H17+H16</f>
        <v>3353.89</v>
      </c>
      <c r="I18" s="25">
        <f>J18/H18</f>
        <v>1.6921634281386688</v>
      </c>
      <c r="J18" s="25">
        <f>J17+J16</f>
        <v>5675.33</v>
      </c>
      <c r="K18" s="25"/>
    </row>
    <row r="19" spans="1:11" s="6" customFormat="1" x14ac:dyDescent="0.25">
      <c r="A19" s="5" t="s">
        <v>83</v>
      </c>
      <c r="B19" s="2" t="s">
        <v>61</v>
      </c>
      <c r="C19" s="3" t="s">
        <v>6</v>
      </c>
      <c r="D19" s="29">
        <f>D16/D20</f>
        <v>1.7301819436463617</v>
      </c>
      <c r="E19" s="52">
        <f>E16/E20</f>
        <v>1.5867245472511904</v>
      </c>
      <c r="F19" s="10"/>
      <c r="H19" s="25"/>
      <c r="I19" s="25"/>
      <c r="J19" s="25"/>
      <c r="K19" s="25"/>
    </row>
    <row r="20" spans="1:11" s="6" customFormat="1" x14ac:dyDescent="0.25">
      <c r="A20" s="5" t="s">
        <v>84</v>
      </c>
      <c r="B20" s="2" t="s">
        <v>62</v>
      </c>
      <c r="C20" s="3" t="s">
        <v>7</v>
      </c>
      <c r="D20" s="31">
        <f>2219.858+907.429</f>
        <v>3127.2870000000003</v>
      </c>
      <c r="E20" s="31">
        <v>3218.12</v>
      </c>
      <c r="F20" s="10"/>
      <c r="H20" s="25"/>
      <c r="I20" s="25"/>
      <c r="J20" s="25"/>
      <c r="K20" s="25"/>
    </row>
    <row r="21" spans="1:11" s="6" customFormat="1" ht="31.5" x14ac:dyDescent="0.25">
      <c r="A21" s="5" t="s">
        <v>85</v>
      </c>
      <c r="B21" s="2" t="s">
        <v>63</v>
      </c>
      <c r="C21" s="3" t="s">
        <v>4</v>
      </c>
      <c r="D21" s="29">
        <v>1000.4308</v>
      </c>
      <c r="E21" s="29">
        <v>597.89</v>
      </c>
      <c r="F21" s="10"/>
      <c r="H21" s="25"/>
      <c r="I21" s="25"/>
      <c r="J21" s="25"/>
      <c r="K21" s="25"/>
    </row>
    <row r="22" spans="1:11" s="6" customFormat="1" ht="31.5" x14ac:dyDescent="0.25">
      <c r="A22" s="5" t="s">
        <v>86</v>
      </c>
      <c r="B22" s="2" t="s">
        <v>8</v>
      </c>
      <c r="C22" s="3" t="s">
        <v>4</v>
      </c>
      <c r="D22" s="29">
        <f>7421.6655+5879.9502</f>
        <v>13301.6157</v>
      </c>
      <c r="E22" s="29">
        <v>12867.94</v>
      </c>
      <c r="F22" s="10"/>
      <c r="H22" s="25">
        <f>D22/D23/12</f>
        <v>24.632621666666665</v>
      </c>
      <c r="I22" s="25"/>
      <c r="J22" s="25"/>
      <c r="K22" s="25"/>
    </row>
    <row r="23" spans="1:11" s="6" customFormat="1" ht="31.5" x14ac:dyDescent="0.25">
      <c r="A23" s="5" t="s">
        <v>9</v>
      </c>
      <c r="B23" s="2" t="s">
        <v>64</v>
      </c>
      <c r="C23" s="3" t="s">
        <v>10</v>
      </c>
      <c r="D23" s="29">
        <f>27+18</f>
        <v>45</v>
      </c>
      <c r="E23" s="29">
        <v>43</v>
      </c>
      <c r="F23" s="10"/>
      <c r="G23" s="33"/>
      <c r="H23" s="25"/>
      <c r="I23" s="25"/>
      <c r="J23" s="25"/>
      <c r="K23" s="25"/>
    </row>
    <row r="24" spans="1:11" s="6" customFormat="1" ht="31.5" x14ac:dyDescent="0.25">
      <c r="A24" s="5" t="s">
        <v>87</v>
      </c>
      <c r="B24" s="2" t="s">
        <v>11</v>
      </c>
      <c r="C24" s="3" t="s">
        <v>4</v>
      </c>
      <c r="D24" s="29">
        <v>4017.0879414000001</v>
      </c>
      <c r="E24" s="29">
        <v>3854.5</v>
      </c>
      <c r="F24" s="10"/>
      <c r="H24" s="25">
        <f>D24/D22*100</f>
        <v>30.2</v>
      </c>
      <c r="I24" s="27">
        <f>D22+D24-9352-7409.3</f>
        <v>557.40364139999929</v>
      </c>
      <c r="J24" s="25"/>
      <c r="K24" s="25"/>
    </row>
    <row r="25" spans="1:11" s="6" customFormat="1" ht="31.5" x14ac:dyDescent="0.25">
      <c r="A25" s="5" t="s">
        <v>88</v>
      </c>
      <c r="B25" s="2" t="s">
        <v>12</v>
      </c>
      <c r="C25" s="3" t="s">
        <v>4</v>
      </c>
      <c r="D25" s="29">
        <v>1447.1479999999999</v>
      </c>
      <c r="E25" s="29">
        <v>2164.6799999999998</v>
      </c>
      <c r="F25" s="10"/>
      <c r="H25" s="25"/>
      <c r="I25" s="25"/>
      <c r="J25" s="25"/>
      <c r="K25" s="25"/>
    </row>
    <row r="26" spans="1:11" s="6" customFormat="1" ht="31.5" x14ac:dyDescent="0.25">
      <c r="A26" s="5" t="s">
        <v>89</v>
      </c>
      <c r="B26" s="2" t="s">
        <v>13</v>
      </c>
      <c r="C26" s="3" t="s">
        <v>4</v>
      </c>
      <c r="D26" s="29">
        <f>792.35+682.61</f>
        <v>1474.96</v>
      </c>
      <c r="E26" s="29">
        <v>1395.43</v>
      </c>
      <c r="F26" s="10"/>
      <c r="H26" s="25">
        <f>2429.6+686.5</f>
        <v>3116.1</v>
      </c>
      <c r="I26" s="25"/>
      <c r="J26" s="25"/>
      <c r="K26" s="25"/>
    </row>
    <row r="27" spans="1:11" s="6" customFormat="1" ht="31.5" x14ac:dyDescent="0.25">
      <c r="A27" s="5" t="s">
        <v>90</v>
      </c>
      <c r="B27" s="2" t="s">
        <v>65</v>
      </c>
      <c r="C27" s="3" t="s">
        <v>4</v>
      </c>
      <c r="D27" s="29">
        <f>5585.6125+8355.4284</f>
        <v>13941.0409</v>
      </c>
      <c r="E27" s="29">
        <v>13945.59</v>
      </c>
      <c r="F27" s="10"/>
      <c r="H27" s="25"/>
      <c r="I27" s="25"/>
      <c r="J27" s="25"/>
      <c r="K27" s="25"/>
    </row>
    <row r="28" spans="1:11" s="6" customFormat="1" x14ac:dyDescent="0.25">
      <c r="A28" s="5" t="s">
        <v>14</v>
      </c>
      <c r="B28" s="2" t="s">
        <v>15</v>
      </c>
      <c r="C28" s="3" t="s">
        <v>4</v>
      </c>
      <c r="D28" s="29">
        <f>3420.2475+942.75</f>
        <v>4362.9974999999995</v>
      </c>
      <c r="E28" s="29">
        <v>5252.88</v>
      </c>
      <c r="F28" s="10"/>
      <c r="H28" s="25"/>
      <c r="I28" s="25"/>
      <c r="J28" s="25"/>
      <c r="K28" s="25"/>
    </row>
    <row r="29" spans="1:11" s="6" customFormat="1" ht="31.5" x14ac:dyDescent="0.25">
      <c r="A29" s="5" t="s">
        <v>16</v>
      </c>
      <c r="B29" s="2" t="s">
        <v>66</v>
      </c>
      <c r="C29" s="3" t="s">
        <v>4</v>
      </c>
      <c r="D29" s="29">
        <f>1032.9147+284.7105</f>
        <v>1317.6251999999999</v>
      </c>
      <c r="E29" s="29">
        <v>1582.74</v>
      </c>
      <c r="F29" s="10"/>
      <c r="H29" s="25"/>
      <c r="I29" s="25"/>
      <c r="J29" s="25"/>
      <c r="K29" s="25"/>
    </row>
    <row r="30" spans="1:11" s="6" customFormat="1" ht="31.5" x14ac:dyDescent="0.25">
      <c r="A30" s="5" t="s">
        <v>91</v>
      </c>
      <c r="B30" s="2" t="s">
        <v>67</v>
      </c>
      <c r="C30" s="3" t="s">
        <v>4</v>
      </c>
      <c r="D30" s="29">
        <f>8471.8139+10499.0436</f>
        <v>18970.857499999998</v>
      </c>
      <c r="E30" s="29">
        <v>9663.98</v>
      </c>
      <c r="F30" s="10"/>
      <c r="H30" s="25">
        <f>10320.27+8380.6</f>
        <v>18700.870000000003</v>
      </c>
      <c r="I30" s="25"/>
      <c r="J30" s="25"/>
      <c r="K30" s="25"/>
    </row>
    <row r="31" spans="1:11" s="6" customFormat="1" x14ac:dyDescent="0.25">
      <c r="A31" s="5" t="s">
        <v>17</v>
      </c>
      <c r="B31" s="2" t="s">
        <v>18</v>
      </c>
      <c r="C31" s="3" t="s">
        <v>4</v>
      </c>
      <c r="D31" s="29">
        <f>4133.478+6270.0491</f>
        <v>10403.527099999999</v>
      </c>
      <c r="E31" s="29">
        <v>9874.85</v>
      </c>
      <c r="F31" s="10"/>
      <c r="H31" s="25"/>
      <c r="I31" s="25"/>
      <c r="J31" s="25"/>
      <c r="K31" s="25"/>
    </row>
    <row r="32" spans="1:11" s="6" customFormat="1" x14ac:dyDescent="0.25">
      <c r="A32" s="5" t="s">
        <v>19</v>
      </c>
      <c r="B32" s="2" t="s">
        <v>20</v>
      </c>
      <c r="C32" s="3" t="s">
        <v>4</v>
      </c>
      <c r="D32" s="29">
        <f>1248.3104+1893.5548</f>
        <v>3141.8652000000002</v>
      </c>
      <c r="E32" s="29">
        <v>2817.32</v>
      </c>
      <c r="F32" s="10"/>
      <c r="H32" s="25">
        <f>D32/D31</f>
        <v>0.30200000151871575</v>
      </c>
      <c r="I32" s="25"/>
      <c r="J32" s="25"/>
      <c r="K32" s="25"/>
    </row>
    <row r="33" spans="1:11" s="6" customFormat="1" ht="31.5" x14ac:dyDescent="0.25">
      <c r="A33" s="5" t="s">
        <v>92</v>
      </c>
      <c r="B33" s="2" t="s">
        <v>21</v>
      </c>
      <c r="C33" s="3" t="s">
        <v>4</v>
      </c>
      <c r="D33" s="29">
        <f>4231.7236+2997.0494</f>
        <v>7228.7730000000001</v>
      </c>
      <c r="E33" s="29">
        <v>5877.79</v>
      </c>
      <c r="F33" s="10"/>
      <c r="H33" s="25"/>
      <c r="I33" s="25"/>
      <c r="J33" s="25"/>
      <c r="K33" s="25"/>
    </row>
    <row r="34" spans="1:11" s="6" customFormat="1" x14ac:dyDescent="0.25">
      <c r="A34" s="5" t="s">
        <v>22</v>
      </c>
      <c r="B34" s="2" t="s">
        <v>23</v>
      </c>
      <c r="C34" s="3" t="s">
        <v>4</v>
      </c>
      <c r="D34" s="29">
        <f>2005.72+365.2333</f>
        <v>2370.9533000000001</v>
      </c>
      <c r="E34" s="29">
        <v>2047.01</v>
      </c>
      <c r="F34" s="10"/>
      <c r="H34" s="25"/>
      <c r="I34" s="25"/>
      <c r="J34" s="25"/>
      <c r="K34" s="25"/>
    </row>
    <row r="35" spans="1:11" s="6" customFormat="1" x14ac:dyDescent="0.25">
      <c r="A35" s="5" t="s">
        <v>24</v>
      </c>
      <c r="B35" s="2" t="s">
        <v>25</v>
      </c>
      <c r="C35" s="3" t="s">
        <v>4</v>
      </c>
      <c r="D35" s="29">
        <v>0</v>
      </c>
      <c r="E35" s="29">
        <v>98.73</v>
      </c>
      <c r="F35" s="10"/>
      <c r="H35" s="25"/>
      <c r="I35" s="25"/>
      <c r="J35" s="25"/>
      <c r="K35" s="25"/>
    </row>
    <row r="36" spans="1:11" s="6" customFormat="1" x14ac:dyDescent="0.25">
      <c r="A36" s="5" t="s">
        <v>26</v>
      </c>
      <c r="B36" s="2" t="s">
        <v>27</v>
      </c>
      <c r="C36" s="2" t="s">
        <v>4</v>
      </c>
      <c r="D36" s="29">
        <v>0</v>
      </c>
      <c r="E36" s="29">
        <v>0</v>
      </c>
      <c r="F36" s="10"/>
      <c r="H36" s="25"/>
      <c r="I36" s="25"/>
      <c r="J36" s="25"/>
      <c r="K36" s="25"/>
    </row>
    <row r="37" spans="1:11" s="6" customFormat="1" ht="31.5" x14ac:dyDescent="0.25">
      <c r="A37" s="5" t="s">
        <v>28</v>
      </c>
      <c r="B37" s="2" t="s">
        <v>29</v>
      </c>
      <c r="C37" s="2" t="s">
        <v>4</v>
      </c>
      <c r="D37" s="29">
        <v>0</v>
      </c>
      <c r="E37" s="29">
        <v>0</v>
      </c>
      <c r="F37" s="10"/>
      <c r="H37" s="25"/>
      <c r="I37" s="25"/>
      <c r="J37" s="25"/>
      <c r="K37" s="25"/>
    </row>
    <row r="38" spans="1:11" s="6" customFormat="1" ht="63" x14ac:dyDescent="0.25">
      <c r="A38" s="5" t="s">
        <v>93</v>
      </c>
      <c r="B38" s="2" t="s">
        <v>30</v>
      </c>
      <c r="C38" s="3" t="s">
        <v>4</v>
      </c>
      <c r="D38" s="29">
        <v>2258.8006585999838</v>
      </c>
      <c r="E38" s="29">
        <v>2135.38</v>
      </c>
      <c r="F38" s="10"/>
      <c r="G38" s="31"/>
      <c r="H38" s="25"/>
      <c r="I38" s="25"/>
      <c r="J38" s="25"/>
      <c r="K38" s="25"/>
    </row>
    <row r="39" spans="1:11" s="6" customFormat="1" ht="31.5" x14ac:dyDescent="0.25">
      <c r="A39" s="5" t="s">
        <v>94</v>
      </c>
      <c r="B39" s="2" t="s">
        <v>31</v>
      </c>
      <c r="C39" s="3" t="s">
        <v>4</v>
      </c>
      <c r="D39" s="29">
        <f>D11-D12</f>
        <v>759.54970000000321</v>
      </c>
      <c r="E39" s="29">
        <v>-1395.04</v>
      </c>
      <c r="F39" s="10"/>
      <c r="H39" s="25">
        <f>812.4+1478.41</f>
        <v>2290.81</v>
      </c>
      <c r="I39" s="25"/>
      <c r="J39" s="25"/>
      <c r="K39" s="25"/>
    </row>
    <row r="40" spans="1:11" s="6" customFormat="1" ht="31.5" x14ac:dyDescent="0.25">
      <c r="A40" s="5" t="s">
        <v>95</v>
      </c>
      <c r="B40" s="2" t="s">
        <v>68</v>
      </c>
      <c r="C40" s="3" t="s">
        <v>4</v>
      </c>
      <c r="D40" s="29">
        <f>D41</f>
        <v>0</v>
      </c>
      <c r="E40" s="29">
        <v>0</v>
      </c>
      <c r="F40" s="10"/>
      <c r="H40" s="27">
        <f>D40-1285.61</f>
        <v>-1285.6099999999999</v>
      </c>
      <c r="I40" s="25"/>
      <c r="J40" s="25"/>
      <c r="K40" s="25"/>
    </row>
    <row r="41" spans="1:11" s="6" customFormat="1" ht="94.5" x14ac:dyDescent="0.25">
      <c r="A41" s="5" t="s">
        <v>32</v>
      </c>
      <c r="B41" s="2" t="s">
        <v>108</v>
      </c>
      <c r="C41" s="3" t="s">
        <v>4</v>
      </c>
      <c r="D41" s="29">
        <v>0</v>
      </c>
      <c r="E41" s="29">
        <v>0</v>
      </c>
      <c r="F41" s="24"/>
      <c r="H41" s="25"/>
      <c r="I41" s="25"/>
      <c r="J41" s="25"/>
      <c r="K41" s="28"/>
    </row>
    <row r="42" spans="1:11" s="6" customFormat="1" ht="31.5" x14ac:dyDescent="0.25">
      <c r="A42" s="5" t="s">
        <v>96</v>
      </c>
      <c r="B42" s="2" t="s">
        <v>103</v>
      </c>
      <c r="C42" s="3" t="s">
        <v>4</v>
      </c>
      <c r="D42" s="29">
        <f>D43+D44</f>
        <v>0</v>
      </c>
      <c r="E42" s="29">
        <f>E43+E44</f>
        <v>256.26</v>
      </c>
      <c r="F42" s="10"/>
      <c r="H42" s="25"/>
      <c r="I42" s="25"/>
      <c r="J42" s="25"/>
      <c r="K42" s="25"/>
    </row>
    <row r="43" spans="1:11" s="6" customFormat="1" x14ac:dyDescent="0.25">
      <c r="A43" s="5" t="s">
        <v>40</v>
      </c>
      <c r="B43" s="2" t="s">
        <v>104</v>
      </c>
      <c r="C43" s="3" t="s">
        <v>4</v>
      </c>
      <c r="D43" s="29"/>
      <c r="E43" s="29">
        <v>256.26</v>
      </c>
      <c r="F43" s="10"/>
      <c r="H43" s="25"/>
      <c r="I43" s="25"/>
      <c r="J43" s="25"/>
      <c r="K43" s="25"/>
    </row>
    <row r="44" spans="1:11" s="6" customFormat="1" x14ac:dyDescent="0.25">
      <c r="A44" s="5" t="s">
        <v>41</v>
      </c>
      <c r="B44" s="2" t="s">
        <v>105</v>
      </c>
      <c r="C44" s="3" t="s">
        <v>4</v>
      </c>
      <c r="D44" s="29"/>
      <c r="E44" s="29"/>
      <c r="F44" s="10"/>
      <c r="H44" s="25"/>
      <c r="I44" s="25"/>
      <c r="J44" s="25"/>
      <c r="K44" s="25"/>
    </row>
    <row r="45" spans="1:11" s="6" customFormat="1" ht="31.5" x14ac:dyDescent="0.25">
      <c r="A45" s="5" t="s">
        <v>97</v>
      </c>
      <c r="B45" s="2" t="s">
        <v>69</v>
      </c>
      <c r="C45" s="3" t="s">
        <v>33</v>
      </c>
      <c r="D45" s="30">
        <v>2989.27</v>
      </c>
      <c r="E45" s="30">
        <v>2564.0700000000002</v>
      </c>
      <c r="F45" s="10"/>
      <c r="H45" s="25"/>
      <c r="I45" s="25"/>
      <c r="J45" s="25"/>
      <c r="K45" s="25"/>
    </row>
    <row r="46" spans="1:11" s="6" customFormat="1" ht="47.25" x14ac:dyDescent="0.25">
      <c r="A46" s="5" t="s">
        <v>98</v>
      </c>
      <c r="B46" s="2" t="s">
        <v>70</v>
      </c>
      <c r="C46" s="3" t="s">
        <v>33</v>
      </c>
      <c r="D46" s="30">
        <v>0</v>
      </c>
      <c r="E46" s="30"/>
      <c r="F46" s="10"/>
      <c r="H46" s="25"/>
      <c r="I46" s="25"/>
      <c r="J46" s="25"/>
      <c r="K46" s="25"/>
    </row>
    <row r="47" spans="1:11" s="6" customFormat="1" ht="31.5" x14ac:dyDescent="0.25">
      <c r="A47" s="5" t="s">
        <v>99</v>
      </c>
      <c r="B47" s="2" t="s">
        <v>71</v>
      </c>
      <c r="C47" s="3" t="s">
        <v>33</v>
      </c>
      <c r="D47" s="29">
        <v>4198.6400000000003</v>
      </c>
      <c r="E47" s="29">
        <v>3752.12</v>
      </c>
      <c r="F47" s="10"/>
      <c r="H47" s="25"/>
      <c r="I47" s="25"/>
      <c r="J47" s="25"/>
      <c r="K47" s="25"/>
    </row>
    <row r="48" spans="1:11" s="6" customFormat="1" ht="31.5" x14ac:dyDescent="0.25">
      <c r="A48" s="5" t="s">
        <v>100</v>
      </c>
      <c r="B48" s="2" t="s">
        <v>72</v>
      </c>
      <c r="C48" s="3" t="s">
        <v>34</v>
      </c>
      <c r="D48" s="29">
        <v>59.7</v>
      </c>
      <c r="E48" s="29">
        <v>59.7</v>
      </c>
      <c r="F48" s="10"/>
      <c r="H48" s="25"/>
      <c r="I48" s="25"/>
      <c r="J48" s="25"/>
      <c r="K48" s="25"/>
    </row>
    <row r="49" spans="1:11" s="6" customFormat="1" x14ac:dyDescent="0.25">
      <c r="A49" s="5" t="s">
        <v>101</v>
      </c>
      <c r="B49" s="2" t="s">
        <v>73</v>
      </c>
      <c r="C49" s="3" t="s">
        <v>74</v>
      </c>
      <c r="D49" s="29">
        <v>3</v>
      </c>
      <c r="E49" s="29">
        <v>3</v>
      </c>
      <c r="F49" s="10"/>
      <c r="H49" s="25"/>
      <c r="I49" s="25"/>
      <c r="J49" s="25"/>
      <c r="K49" s="25"/>
    </row>
    <row r="50" spans="1:11" s="6" customFormat="1" x14ac:dyDescent="0.25">
      <c r="A50" s="5" t="s">
        <v>106</v>
      </c>
      <c r="B50" s="2" t="s">
        <v>75</v>
      </c>
      <c r="C50" s="3" t="s">
        <v>74</v>
      </c>
      <c r="D50" s="29">
        <v>1</v>
      </c>
      <c r="E50" s="29">
        <v>1</v>
      </c>
      <c r="F50" s="10"/>
      <c r="H50" s="25"/>
      <c r="I50" s="25"/>
      <c r="J50" s="25"/>
      <c r="K50" s="25"/>
    </row>
    <row r="51" spans="1:11" s="6" customFormat="1" x14ac:dyDescent="0.25">
      <c r="A51" s="15" t="s">
        <v>107</v>
      </c>
      <c r="B51" s="10" t="s">
        <v>42</v>
      </c>
      <c r="C51" s="42"/>
      <c r="D51" s="43"/>
      <c r="E51" s="43"/>
      <c r="F51" s="44"/>
      <c r="H51" s="25"/>
      <c r="I51" s="25"/>
      <c r="J51" s="25"/>
      <c r="K51" s="25"/>
    </row>
    <row r="52" spans="1:11" s="6" customFormat="1" x14ac:dyDescent="0.25">
      <c r="A52" s="8"/>
      <c r="B52" s="7" t="s">
        <v>43</v>
      </c>
      <c r="C52" s="45"/>
      <c r="D52" s="46"/>
      <c r="E52" s="46"/>
      <c r="F52" s="47"/>
      <c r="H52" s="25"/>
      <c r="I52" s="25"/>
      <c r="J52" s="25"/>
      <c r="K52" s="25"/>
    </row>
    <row r="53" spans="1:11" s="6" customFormat="1" x14ac:dyDescent="0.25">
      <c r="A53" s="8"/>
      <c r="B53" s="7" t="s">
        <v>44</v>
      </c>
      <c r="C53" s="45"/>
      <c r="D53" s="46"/>
      <c r="E53" s="46"/>
      <c r="F53" s="47"/>
      <c r="H53" s="25"/>
      <c r="I53" s="25"/>
      <c r="J53" s="25"/>
      <c r="K53" s="25"/>
    </row>
    <row r="54" spans="1:11" s="6" customFormat="1" x14ac:dyDescent="0.25">
      <c r="A54" s="8"/>
      <c r="B54" s="7" t="s">
        <v>45</v>
      </c>
      <c r="C54" s="45"/>
      <c r="D54" s="46"/>
      <c r="E54" s="46"/>
      <c r="F54" s="47"/>
      <c r="H54" s="25"/>
      <c r="I54" s="25"/>
      <c r="J54" s="25"/>
      <c r="K54" s="25"/>
    </row>
    <row r="55" spans="1:11" s="6" customFormat="1" x14ac:dyDescent="0.25">
      <c r="A55" s="8"/>
      <c r="B55" s="7" t="s">
        <v>46</v>
      </c>
      <c r="C55" s="45"/>
      <c r="D55" s="46"/>
      <c r="E55" s="46"/>
      <c r="F55" s="47"/>
      <c r="H55" s="25"/>
      <c r="I55" s="25"/>
      <c r="J55" s="25"/>
      <c r="K55" s="25"/>
    </row>
    <row r="56" spans="1:11" s="6" customFormat="1" x14ac:dyDescent="0.25">
      <c r="A56" s="8"/>
      <c r="B56" s="7" t="s">
        <v>47</v>
      </c>
      <c r="C56" s="48"/>
      <c r="D56" s="49"/>
      <c r="E56" s="49"/>
      <c r="F56" s="50"/>
      <c r="H56" s="25"/>
      <c r="I56" s="25"/>
      <c r="J56" s="25"/>
      <c r="K56" s="25"/>
    </row>
    <row r="57" spans="1:11" s="6" customFormat="1" hidden="1" outlineLevel="1" x14ac:dyDescent="0.25">
      <c r="A57" s="16"/>
      <c r="B57" s="17"/>
      <c r="C57" s="16"/>
      <c r="D57" s="16"/>
      <c r="E57" s="11"/>
      <c r="H57" s="25"/>
      <c r="I57" s="25"/>
      <c r="J57" s="25"/>
      <c r="K57" s="25"/>
    </row>
    <row r="58" spans="1:11" s="6" customFormat="1" ht="31.15" hidden="1" customHeight="1" outlineLevel="1" x14ac:dyDescent="0.25">
      <c r="A58" s="51" t="s">
        <v>52</v>
      </c>
      <c r="B58" s="51"/>
      <c r="C58" s="51"/>
      <c r="D58" s="51"/>
      <c r="E58" s="51"/>
      <c r="F58" s="51"/>
      <c r="H58" s="25"/>
      <c r="I58" s="25"/>
      <c r="J58" s="25"/>
      <c r="K58" s="25"/>
    </row>
    <row r="59" spans="1:11" s="6" customFormat="1" ht="17.45" hidden="1" customHeight="1" outlineLevel="1" x14ac:dyDescent="0.25">
      <c r="A59" s="21"/>
      <c r="B59" s="21"/>
      <c r="C59" s="21"/>
      <c r="D59" s="21"/>
      <c r="E59" s="21"/>
      <c r="F59" s="21"/>
      <c r="H59" s="25"/>
      <c r="I59" s="25"/>
      <c r="J59" s="25"/>
      <c r="K59" s="25"/>
    </row>
    <row r="60" spans="1:11" s="6" customFormat="1" ht="39.75" hidden="1" customHeight="1" outlineLevel="1" x14ac:dyDescent="0.25">
      <c r="A60" s="39" t="s">
        <v>53</v>
      </c>
      <c r="B60" s="39"/>
      <c r="C60" s="39"/>
      <c r="D60" s="39"/>
      <c r="E60" s="39"/>
      <c r="F60" s="39"/>
      <c r="H60" s="25"/>
      <c r="I60" s="25"/>
      <c r="J60" s="25"/>
      <c r="K60" s="25"/>
    </row>
    <row r="61" spans="1:11" collapsed="1" x14ac:dyDescent="0.25">
      <c r="A61" s="18"/>
      <c r="B61" s="18"/>
      <c r="C61" s="18"/>
      <c r="D61" s="18"/>
      <c r="E61" s="18"/>
      <c r="F61" s="18"/>
    </row>
    <row r="62" spans="1:11" x14ac:dyDescent="0.25">
      <c r="A62" s="32" t="s">
        <v>112</v>
      </c>
      <c r="B62" s="32"/>
      <c r="C62" s="32"/>
      <c r="D62" s="32"/>
      <c r="E62" s="32"/>
      <c r="F62" s="32" t="s">
        <v>110</v>
      </c>
    </row>
    <row r="63" spans="1:11" x14ac:dyDescent="0.25">
      <c r="A63" s="18"/>
      <c r="B63" s="18"/>
      <c r="C63" s="18"/>
      <c r="D63" s="18"/>
      <c r="E63" s="18"/>
      <c r="F63" s="18"/>
    </row>
    <row r="64" spans="1:11" x14ac:dyDescent="0.25">
      <c r="A64" s="18"/>
      <c r="B64" s="18"/>
      <c r="C64" s="18"/>
      <c r="D64" s="18"/>
      <c r="E64" s="18"/>
      <c r="F64" s="18"/>
    </row>
    <row r="65" spans="1:6" x14ac:dyDescent="0.25">
      <c r="A65" s="18"/>
      <c r="B65" s="18"/>
      <c r="C65" s="18"/>
      <c r="D65" s="18"/>
      <c r="E65" s="18"/>
      <c r="F65" s="18"/>
    </row>
  </sheetData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phoneticPr fontId="0" type="noConversion"/>
  <dataValidations count="1">
    <dataValidation type="decimal" allowBlank="1" showInputMessage="1" showErrorMessage="1" sqref="D21:D50 D19:E19 D11:D17 E42 E48:E50">
      <formula1>-999999999999999</formula1>
      <formula2>999999999999999</formula2>
    </dataValidation>
  </dataValidations>
  <pageMargins left="0.75" right="0.75" top="0.31" bottom="0.25" header="0.28000000000000003" footer="0.25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фин-хоз деят</vt:lpstr>
      <vt:lpstr>Лист1</vt:lpstr>
      <vt:lpstr>'фин-хоз деят'!Область_печати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Зальцман Лариса Александровна</cp:lastModifiedBy>
  <cp:lastPrinted>2011-04-27T01:33:16Z</cp:lastPrinted>
  <dcterms:created xsi:type="dcterms:W3CDTF">2010-05-25T03:00:19Z</dcterms:created>
  <dcterms:modified xsi:type="dcterms:W3CDTF">2013-04-30T07:21:05Z</dcterms:modified>
</cp:coreProperties>
</file>