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деят'!$A$1:$F$101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<sst xmlns="http://schemas.openxmlformats.org/spreadsheetml/2006/main" count="178" uniqueCount="132">
  <si>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</si>
  <si>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</si>
  <si>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</si>
  <si>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</si>
  <si>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</si>
  <si>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</si>
  <si>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</si>
  <si>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</si>
  <si>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</si>
  <si>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</si>
  <si>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</si>
  <si>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</si>
  <si>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</si>
  <si>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</si>
  <si>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</si>
  <si>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</si>
  <si>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</si>
  <si>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</si>
  <si>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</si>
  <si>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</si>
  <si>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</si>
  <si>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</si>
  <si>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</si>
  <si>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</si>
  <si>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</si>
  <si>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</si>
  <si>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</si>
  <si>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</si>
  <si>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</si>
  <si>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</si>
  <si>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</si>
  <si>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</si>
  <si>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</si>
  <si>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</si>
  <si>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</si>
  <si>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</si>
  <si>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</si>
  <si>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</si>
  <si>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</si>
  <si>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</si>
  <si>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</si>
  <si>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</si>
  <si>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</si>
  <si>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</si>
  <si>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</si>
  <si>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</si>
  <si>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</si>
  <si>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</si>
  <si>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</si>
  <si>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</si>
  <si>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</si>
  <si>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</si>
  <si>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</si>
  <si>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</si>
  <si>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</si>
  <si>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</si>
  <si>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</si>
  <si>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</si>
  <si>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</si>
  <si>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</si>
  <si>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</si>
  <si>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</si>
  <si>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</si>
  <si>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</si>
  <si>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</si>
  <si>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</si>
  <si>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</si>
  <si>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</si>
  <si>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</si>
  <si>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</si>
  <si>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</si>
  <si>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</si>
  <si>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</si>
  <si>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</si>
  <si>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</si>
  <si>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</si>
  <si>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</si>
  <si>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</si>
  <si>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</si>
  <si>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</si>
  <si>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</si>
  <si>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</si>
  <si>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</si>
  <si>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</si>
  <si>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</si>
  <si>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</si>
  <si>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</si>
  <si>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</si>
  <si>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</si>
  <si>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</si>
  <si>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</si>
  <si>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</si>
  <si>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</si>
  <si>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</si>
  <si>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</si>
  <si>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</si>
  <si>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</si>
  <si>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</si>
  <si>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</si>
  <si>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</si>
  <si>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</si>
  <si>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</si>
  <si>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</si>
  <si>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</si>
  <si>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</si>
  <si>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</si>
  <si>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</si>
  <si>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</si>
  <si>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</si>
  <si>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</si>
  <si>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</si>
  <si>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</si>
  <si>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</si>
  <si>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</si>
  <si>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</si>
  <si>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</si>
  <si>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</si>
  <si>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</si>
  <si>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</si>
  <si>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</si>
  <si>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</si>
  <si>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</si>
  <si>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</si>
  <si>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</si>
  <si>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</si>
  <si>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</si>
  <si>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</si>
  <si>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</si>
  <si>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"Водоканал" г.Боготола</t>
  </si>
  <si>
    <t>водоснабжение</t>
  </si>
  <si>
    <t>Две скважины законсервированы</t>
  </si>
  <si>
    <t>Изменения  внесены  с 9  ноября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</si>
</sst>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view="pageBreakPreview" zoomScaleSheetLayoutView="100" zoomScalePageLayoutView="0" workbookViewId="0" topLeftCell="A48">
      <selection activeCell="A67" sqref="A67:IV7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s="38" customFormat="1" ht="23.25">
      <c r="B1" s="36"/>
    </row>
    <row r="2" ht="18.75">
      <c r="F2" s="18" t="s">
        <v>119</v>
      </c>
    </row>
    <row r="3" ht="19.5" thickBot="1">
      <c r="F3" s="18"/>
    </row>
    <row r="4" spans="1:6" ht="75.75" customHeight="1" thickBot="1">
      <c r="A4" s="39" t="s">
        <v>127</v>
      </c>
      <c r="B4" s="40"/>
      <c r="C4" s="40"/>
      <c r="D4" s="40"/>
      <c r="E4" s="40"/>
      <c r="F4" s="41"/>
    </row>
    <row r="5" spans="1:6" ht="33" customHeight="1" thickBot="1">
      <c r="A5" s="25"/>
      <c r="B5" s="46" t="s">
        <v>128</v>
      </c>
      <c r="C5" s="46"/>
      <c r="D5" s="46"/>
      <c r="E5" s="46"/>
      <c r="F5" s="25"/>
    </row>
    <row r="6" spans="1:6" ht="23.25" customHeight="1">
      <c r="A6" s="25"/>
      <c r="B6" s="47" t="s">
        <v>121</v>
      </c>
      <c r="C6" s="47"/>
      <c r="D6" s="47"/>
      <c r="E6" s="47"/>
      <c r="F6" s="25"/>
    </row>
    <row r="7" spans="1:6" ht="12" customHeight="1">
      <c r="A7" s="5"/>
      <c r="B7" s="5"/>
      <c r="C7" s="5"/>
      <c r="D7" s="5"/>
      <c r="E7" s="26"/>
      <c r="F7" s="26"/>
    </row>
    <row r="8" spans="1:6" ht="31.5">
      <c r="A8" s="3" t="s">
        <v>0</v>
      </c>
      <c r="B8" s="3" t="s">
        <v>1</v>
      </c>
      <c r="C8" s="3" t="s">
        <v>2</v>
      </c>
      <c r="D8" s="42" t="s">
        <v>122</v>
      </c>
      <c r="E8" s="43"/>
      <c r="F8" s="13" t="s">
        <v>94</v>
      </c>
    </row>
    <row r="9" spans="1:6" ht="47.25">
      <c r="A9" s="3"/>
      <c r="B9" s="3"/>
      <c r="C9" s="3"/>
      <c r="D9" s="3" t="s">
        <v>117</v>
      </c>
      <c r="E9" s="3" t="s">
        <v>118</v>
      </c>
      <c r="F9" s="13"/>
    </row>
    <row r="10" spans="1:6" ht="15.75">
      <c r="A10" s="3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f>D10+1</f>
        <v>5</v>
      </c>
      <c r="F10" s="3">
        <f>E10+1</f>
        <v>6</v>
      </c>
    </row>
    <row r="11" spans="1:6" s="11" customFormat="1" ht="31.5">
      <c r="A11" s="6" t="s">
        <v>3</v>
      </c>
      <c r="B11" s="2" t="s">
        <v>88</v>
      </c>
      <c r="C11" s="3" t="s">
        <v>7</v>
      </c>
      <c r="D11" s="3" t="s">
        <v>129</v>
      </c>
      <c r="E11" s="19"/>
      <c r="F11" s="14"/>
    </row>
    <row r="12" spans="1:6" s="11" customFormat="1" ht="31.5">
      <c r="A12" s="6" t="s">
        <v>4</v>
      </c>
      <c r="B12" s="2" t="s">
        <v>95</v>
      </c>
      <c r="C12" s="3" t="s">
        <v>8</v>
      </c>
      <c r="D12" s="28">
        <f>9448.33+27544.24</f>
        <v>36992.57</v>
      </c>
      <c r="E12" s="7"/>
      <c r="F12" s="21" t="s">
        <v>131</v>
      </c>
    </row>
    <row r="13" spans="1:6" s="11" customFormat="1" ht="47.25">
      <c r="A13" s="6">
        <v>3</v>
      </c>
      <c r="B13" s="2" t="s">
        <v>9</v>
      </c>
      <c r="C13" s="3" t="s">
        <v>8</v>
      </c>
      <c r="D13" s="28">
        <f>D21+D24+D25+D27+D29+D30+D33+D36+D41</f>
        <v>36496.706</v>
      </c>
      <c r="E13" s="28"/>
      <c r="F13" s="21" t="s">
        <v>131</v>
      </c>
    </row>
    <row r="14" spans="1:6" s="11" customFormat="1" ht="31.5">
      <c r="A14" s="6" t="s">
        <v>10</v>
      </c>
      <c r="B14" s="2" t="s">
        <v>89</v>
      </c>
      <c r="C14" s="3" t="s">
        <v>8</v>
      </c>
      <c r="D14" s="28"/>
      <c r="E14" s="8"/>
      <c r="F14" s="14"/>
    </row>
    <row r="15" spans="1:6" s="11" customFormat="1" ht="15.75">
      <c r="A15" s="6" t="s">
        <v>11</v>
      </c>
      <c r="B15" s="2" t="s">
        <v>12</v>
      </c>
      <c r="C15" s="3" t="s">
        <v>8</v>
      </c>
      <c r="D15" s="28"/>
      <c r="E15" s="12">
        <f>E16*E17</f>
        <v>0</v>
      </c>
      <c r="F15" s="14"/>
    </row>
    <row r="16" spans="1:6" s="11" customFormat="1" ht="15.75">
      <c r="A16" s="6"/>
      <c r="B16" s="2" t="s">
        <v>90</v>
      </c>
      <c r="C16" s="3" t="s">
        <v>91</v>
      </c>
      <c r="D16" s="28"/>
      <c r="E16" s="7"/>
      <c r="F16" s="14"/>
    </row>
    <row r="17" spans="1:6" s="11" customFormat="1" ht="15.75">
      <c r="A17" s="6"/>
      <c r="B17" s="2" t="s">
        <v>92</v>
      </c>
      <c r="C17" s="3" t="s">
        <v>93</v>
      </c>
      <c r="D17" s="28"/>
      <c r="E17" s="7"/>
      <c r="F17" s="14"/>
    </row>
    <row r="18" spans="1:6" s="11" customFormat="1" ht="15.75">
      <c r="A18" s="6" t="s">
        <v>13</v>
      </c>
      <c r="B18" s="4" t="s">
        <v>14</v>
      </c>
      <c r="C18" s="3" t="s">
        <v>8</v>
      </c>
      <c r="D18" s="28"/>
      <c r="E18" s="12">
        <f>E19*E20</f>
        <v>0</v>
      </c>
      <c r="F18" s="14"/>
    </row>
    <row r="19" spans="1:6" s="11" customFormat="1" ht="15.75">
      <c r="A19" s="6"/>
      <c r="B19" s="2" t="s">
        <v>90</v>
      </c>
      <c r="C19" s="3" t="s">
        <v>91</v>
      </c>
      <c r="D19" s="28"/>
      <c r="E19" s="7"/>
      <c r="F19" s="14"/>
    </row>
    <row r="20" spans="1:6" s="11" customFormat="1" ht="15.75">
      <c r="A20" s="6"/>
      <c r="B20" s="2" t="s">
        <v>92</v>
      </c>
      <c r="C20" s="3" t="s">
        <v>93</v>
      </c>
      <c r="D20" s="28"/>
      <c r="E20" s="7"/>
      <c r="F20" s="14"/>
    </row>
    <row r="21" spans="1:6" s="11" customFormat="1" ht="63">
      <c r="A21" s="6" t="s">
        <v>15</v>
      </c>
      <c r="B21" s="2" t="s">
        <v>16</v>
      </c>
      <c r="C21" s="3" t="s">
        <v>8</v>
      </c>
      <c r="D21" s="28">
        <f>3071.26+3948.73</f>
        <v>7019.99</v>
      </c>
      <c r="E21" s="7"/>
      <c r="F21" s="14"/>
    </row>
    <row r="22" spans="1:6" s="11" customFormat="1" ht="15.75">
      <c r="A22" s="6" t="s">
        <v>17</v>
      </c>
      <c r="B22" s="2" t="s">
        <v>18</v>
      </c>
      <c r="C22" s="3" t="s">
        <v>19</v>
      </c>
      <c r="D22" s="28">
        <f>D21/D23</f>
        <v>2.036928817651087</v>
      </c>
      <c r="E22" s="9"/>
      <c r="F22" s="14"/>
    </row>
    <row r="23" spans="1:6" s="11" customFormat="1" ht="31.5">
      <c r="A23" s="6" t="s">
        <v>20</v>
      </c>
      <c r="B23" s="2" t="s">
        <v>21</v>
      </c>
      <c r="C23" s="3" t="s">
        <v>22</v>
      </c>
      <c r="D23" s="28">
        <f>1507.79+1938.57</f>
        <v>3446.3599999999997</v>
      </c>
      <c r="E23" s="9"/>
      <c r="F23" s="14"/>
    </row>
    <row r="24" spans="1:6" s="11" customFormat="1" ht="31.5">
      <c r="A24" s="6" t="s">
        <v>23</v>
      </c>
      <c r="B24" s="2" t="s">
        <v>126</v>
      </c>
      <c r="C24" s="3" t="s">
        <v>8</v>
      </c>
      <c r="D24" s="28">
        <v>1191.554</v>
      </c>
      <c r="E24" s="9"/>
      <c r="F24" s="14"/>
    </row>
    <row r="25" spans="1:6" s="11" customFormat="1" ht="31.5">
      <c r="A25" s="6" t="s">
        <v>24</v>
      </c>
      <c r="B25" s="2" t="s">
        <v>25</v>
      </c>
      <c r="C25" s="3" t="s">
        <v>8</v>
      </c>
      <c r="D25" s="28">
        <f>3280.62+140.984</f>
        <v>3421.604</v>
      </c>
      <c r="E25" s="9"/>
      <c r="F25" s="14"/>
    </row>
    <row r="26" spans="1:6" s="11" customFormat="1" ht="31.5">
      <c r="A26" s="6" t="s">
        <v>26</v>
      </c>
      <c r="B26" s="4" t="s">
        <v>120</v>
      </c>
      <c r="C26" s="3" t="s">
        <v>27</v>
      </c>
      <c r="D26" s="28">
        <f>21+1</f>
        <v>22</v>
      </c>
      <c r="E26" s="9"/>
      <c r="F26" s="14"/>
    </row>
    <row r="27" spans="1:6" s="11" customFormat="1" ht="31.5">
      <c r="A27" s="6" t="s">
        <v>28</v>
      </c>
      <c r="B27" s="2" t="s">
        <v>29</v>
      </c>
      <c r="C27" s="3" t="s">
        <v>8</v>
      </c>
      <c r="D27" s="28">
        <f>1121.97+48.214</f>
        <v>1170.184</v>
      </c>
      <c r="E27" s="9"/>
      <c r="F27" s="14"/>
    </row>
    <row r="28" spans="1:6" s="11" customFormat="1" ht="31.5">
      <c r="A28" s="6" t="s">
        <v>30</v>
      </c>
      <c r="B28" s="2" t="s">
        <v>31</v>
      </c>
      <c r="C28" s="3" t="s">
        <v>8</v>
      </c>
      <c r="D28" s="28"/>
      <c r="E28" s="9"/>
      <c r="F28" s="14"/>
    </row>
    <row r="29" spans="1:6" s="11" customFormat="1" ht="31.5">
      <c r="A29" s="6" t="s">
        <v>32</v>
      </c>
      <c r="B29" s="2" t="s">
        <v>33</v>
      </c>
      <c r="C29" s="3" t="s">
        <v>8</v>
      </c>
      <c r="D29" s="28">
        <f>239.85+617.804</f>
        <v>857.654</v>
      </c>
      <c r="E29" s="9"/>
      <c r="F29" s="14"/>
    </row>
    <row r="30" spans="1:6" s="11" customFormat="1" ht="31.5">
      <c r="A30" s="6" t="s">
        <v>34</v>
      </c>
      <c r="B30" s="2" t="s">
        <v>35</v>
      </c>
      <c r="C30" s="3" t="s">
        <v>8</v>
      </c>
      <c r="D30" s="28">
        <f>6862.26+818.41</f>
        <v>7680.67</v>
      </c>
      <c r="E30" s="9"/>
      <c r="F30" s="14"/>
    </row>
    <row r="31" spans="1:6" s="11" customFormat="1" ht="31.5">
      <c r="A31" s="6" t="s">
        <v>36</v>
      </c>
      <c r="B31" s="2" t="s">
        <v>37</v>
      </c>
      <c r="C31" s="3" t="s">
        <v>8</v>
      </c>
      <c r="D31" s="28">
        <f>572.37+2696.4</f>
        <v>3268.77</v>
      </c>
      <c r="E31" s="9"/>
      <c r="F31" s="14"/>
    </row>
    <row r="32" spans="1:6" s="11" customFormat="1" ht="31.5">
      <c r="A32" s="6" t="s">
        <v>38</v>
      </c>
      <c r="B32" s="2" t="s">
        <v>39</v>
      </c>
      <c r="C32" s="3" t="s">
        <v>8</v>
      </c>
      <c r="D32" s="28">
        <f>922.17+195.75</f>
        <v>1117.92</v>
      </c>
      <c r="E32" s="9"/>
      <c r="F32" s="14"/>
    </row>
    <row r="33" spans="1:6" s="11" customFormat="1" ht="31.5">
      <c r="A33" s="6" t="s">
        <v>40</v>
      </c>
      <c r="B33" s="2" t="s">
        <v>41</v>
      </c>
      <c r="C33" s="3" t="s">
        <v>8</v>
      </c>
      <c r="D33" s="28">
        <f>6910.46+165.51</f>
        <v>7075.97</v>
      </c>
      <c r="E33" s="9"/>
      <c r="F33" s="14"/>
    </row>
    <row r="34" spans="1:6" s="11" customFormat="1" ht="15.75">
      <c r="A34" s="6" t="s">
        <v>42</v>
      </c>
      <c r="B34" s="2" t="s">
        <v>43</v>
      </c>
      <c r="C34" s="3" t="s">
        <v>8</v>
      </c>
      <c r="D34" s="28">
        <f>70.32+2426.4</f>
        <v>2496.7200000000003</v>
      </c>
      <c r="E34" s="9"/>
      <c r="F34" s="14"/>
    </row>
    <row r="35" spans="1:6" s="11" customFormat="1" ht="15.75">
      <c r="A35" s="6" t="s">
        <v>44</v>
      </c>
      <c r="B35" s="2" t="s">
        <v>45</v>
      </c>
      <c r="C35" s="3" t="s">
        <v>8</v>
      </c>
      <c r="D35" s="28">
        <f>829.83+24.05</f>
        <v>853.88</v>
      </c>
      <c r="E35" s="9"/>
      <c r="F35" s="14"/>
    </row>
    <row r="36" spans="1:6" s="11" customFormat="1" ht="31.5">
      <c r="A36" s="6" t="s">
        <v>46</v>
      </c>
      <c r="B36" s="2" t="s">
        <v>47</v>
      </c>
      <c r="C36" s="3" t="s">
        <v>8</v>
      </c>
      <c r="D36" s="28">
        <f>3478.54+4365.45</f>
        <v>7843.99</v>
      </c>
      <c r="E36" s="9"/>
      <c r="F36" s="14"/>
    </row>
    <row r="37" spans="1:6" s="11" customFormat="1" ht="15.75">
      <c r="A37" s="6" t="s">
        <v>48</v>
      </c>
      <c r="B37" s="2" t="s">
        <v>49</v>
      </c>
      <c r="C37" s="3" t="s">
        <v>8</v>
      </c>
      <c r="D37" s="28">
        <f>1157.1+918.4</f>
        <v>2075.5</v>
      </c>
      <c r="E37" s="9"/>
      <c r="F37" s="14"/>
    </row>
    <row r="38" spans="1:6" s="11" customFormat="1" ht="15.75">
      <c r="A38" s="6" t="s">
        <v>50</v>
      </c>
      <c r="B38" s="2" t="s">
        <v>51</v>
      </c>
      <c r="C38" s="3" t="s">
        <v>8</v>
      </c>
      <c r="D38" s="28">
        <f>323.14+780</f>
        <v>1103.1399999999999</v>
      </c>
      <c r="E38" s="9"/>
      <c r="F38" s="14"/>
    </row>
    <row r="39" spans="1:6" s="11" customFormat="1" ht="15.75">
      <c r="A39" s="6" t="s">
        <v>52</v>
      </c>
      <c r="B39" s="2" t="s">
        <v>53</v>
      </c>
      <c r="C39" s="3" t="s">
        <v>8</v>
      </c>
      <c r="D39" s="28">
        <f>1101.1+2327.8</f>
        <v>3428.9</v>
      </c>
      <c r="E39" s="9"/>
      <c r="F39" s="14"/>
    </row>
    <row r="40" spans="1:6" s="11" customFormat="1" ht="31.5">
      <c r="A40" s="6" t="s">
        <v>54</v>
      </c>
      <c r="B40" s="2" t="s">
        <v>55</v>
      </c>
      <c r="C40" s="3" t="s">
        <v>8</v>
      </c>
      <c r="D40" s="28">
        <f>796.11+376.57</f>
        <v>1172.68</v>
      </c>
      <c r="E40" s="9"/>
      <c r="F40" s="14"/>
    </row>
    <row r="41" spans="1:6" s="11" customFormat="1" ht="78.75">
      <c r="A41" s="6" t="s">
        <v>56</v>
      </c>
      <c r="B41" s="2" t="s">
        <v>57</v>
      </c>
      <c r="C41" s="3" t="s">
        <v>8</v>
      </c>
      <c r="D41" s="28">
        <v>235.09</v>
      </c>
      <c r="E41" s="9"/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28">
        <f>D12-D13</f>
        <v>495.8640000000014</v>
      </c>
      <c r="E42" s="9"/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28">
        <f>D42-45.86-14.4</f>
        <v>435.6040000000014</v>
      </c>
      <c r="E43" s="9"/>
      <c r="F43" s="14"/>
    </row>
    <row r="44" spans="1:5" s="35" customFormat="1" ht="15.75">
      <c r="A44" s="30"/>
      <c r="B44" s="31"/>
      <c r="C44" s="32"/>
      <c r="D44" s="33"/>
      <c r="E44" s="34"/>
    </row>
    <row r="45" s="36" customFormat="1" ht="22.5">
      <c r="F45" s="37"/>
    </row>
    <row r="46" s="38" customFormat="1" ht="23.25">
      <c r="B46" s="36"/>
    </row>
    <row r="47" spans="1:6" s="11" customFormat="1" ht="94.5">
      <c r="A47" s="6" t="s">
        <v>60</v>
      </c>
      <c r="B47" s="2" t="s">
        <v>61</v>
      </c>
      <c r="C47" s="3" t="s">
        <v>8</v>
      </c>
      <c r="D47" s="28">
        <v>0</v>
      </c>
      <c r="E47" s="9"/>
      <c r="F47" s="14"/>
    </row>
    <row r="48" spans="1:6" s="11" customFormat="1" ht="31.5">
      <c r="A48" s="6" t="s">
        <v>87</v>
      </c>
      <c r="B48" s="2" t="s">
        <v>96</v>
      </c>
      <c r="C48" s="3" t="s">
        <v>8</v>
      </c>
      <c r="D48" s="28"/>
      <c r="E48" s="9"/>
      <c r="F48" s="14"/>
    </row>
    <row r="49" spans="1:6" s="11" customFormat="1" ht="31.5">
      <c r="A49" s="6" t="s">
        <v>97</v>
      </c>
      <c r="B49" s="2" t="s">
        <v>98</v>
      </c>
      <c r="C49" s="3" t="s">
        <v>8</v>
      </c>
      <c r="D49" s="28"/>
      <c r="E49" s="9"/>
      <c r="F49" s="14"/>
    </row>
    <row r="50" spans="1:6" s="11" customFormat="1" ht="31.5">
      <c r="A50" s="6" t="s">
        <v>99</v>
      </c>
      <c r="B50" s="2" t="s">
        <v>100</v>
      </c>
      <c r="C50" s="3" t="s">
        <v>8</v>
      </c>
      <c r="D50" s="28"/>
      <c r="E50" s="9"/>
      <c r="F50" s="14"/>
    </row>
    <row r="51" spans="1:6" s="11" customFormat="1" ht="15.75">
      <c r="A51" s="6" t="s">
        <v>62</v>
      </c>
      <c r="B51" s="2" t="s">
        <v>63</v>
      </c>
      <c r="C51" s="3" t="s">
        <v>64</v>
      </c>
      <c r="D51" s="28">
        <v>1401.2</v>
      </c>
      <c r="E51" s="10"/>
      <c r="F51" s="14"/>
    </row>
    <row r="52" spans="1:6" s="11" customFormat="1" ht="15.75">
      <c r="A52" s="6" t="s">
        <v>65</v>
      </c>
      <c r="B52" s="2" t="s">
        <v>66</v>
      </c>
      <c r="C52" s="3" t="s">
        <v>64</v>
      </c>
      <c r="D52" s="28"/>
      <c r="E52" s="10">
        <f>E53+E54</f>
        <v>0</v>
      </c>
      <c r="F52" s="14"/>
    </row>
    <row r="53" spans="1:6" s="11" customFormat="1" ht="15.75">
      <c r="A53" s="6" t="s">
        <v>101</v>
      </c>
      <c r="B53" s="2" t="s">
        <v>12</v>
      </c>
      <c r="C53" s="3" t="s">
        <v>64</v>
      </c>
      <c r="D53" s="28"/>
      <c r="E53" s="9"/>
      <c r="F53" s="14"/>
    </row>
    <row r="54" spans="1:6" s="11" customFormat="1" ht="15.75">
      <c r="A54" s="6" t="s">
        <v>102</v>
      </c>
      <c r="B54" s="2" t="s">
        <v>14</v>
      </c>
      <c r="C54" s="3" t="s">
        <v>64</v>
      </c>
      <c r="D54" s="28"/>
      <c r="E54" s="9"/>
      <c r="F54" s="14"/>
    </row>
    <row r="55" spans="1:6" s="11" customFormat="1" ht="31.5">
      <c r="A55" s="6" t="s">
        <v>67</v>
      </c>
      <c r="B55" s="2" t="s">
        <v>68</v>
      </c>
      <c r="C55" s="3" t="s">
        <v>64</v>
      </c>
      <c r="D55" s="28">
        <f>D51</f>
        <v>1401.2</v>
      </c>
      <c r="E55" s="9"/>
      <c r="F55" s="14"/>
    </row>
    <row r="56" spans="1:6" s="11" customFormat="1" ht="31.5">
      <c r="A56" s="6" t="s">
        <v>69</v>
      </c>
      <c r="B56" s="2" t="s">
        <v>70</v>
      </c>
      <c r="C56" s="3" t="s">
        <v>64</v>
      </c>
      <c r="D56" s="28">
        <v>1001.8</v>
      </c>
      <c r="E56" s="10">
        <f>E57+E58</f>
        <v>0</v>
      </c>
      <c r="F56" s="14"/>
    </row>
    <row r="57" spans="1:6" s="11" customFormat="1" ht="15.75">
      <c r="A57" s="6" t="s">
        <v>103</v>
      </c>
      <c r="B57" s="2" t="s">
        <v>71</v>
      </c>
      <c r="C57" s="3" t="s">
        <v>64</v>
      </c>
      <c r="D57" s="28"/>
      <c r="E57" s="9"/>
      <c r="F57" s="14"/>
    </row>
    <row r="58" spans="1:6" s="11" customFormat="1" ht="15.75">
      <c r="A58" s="6" t="s">
        <v>104</v>
      </c>
      <c r="B58" s="2" t="s">
        <v>72</v>
      </c>
      <c r="C58" s="3" t="s">
        <v>64</v>
      </c>
      <c r="D58" s="28"/>
      <c r="E58" s="9"/>
      <c r="F58" s="14"/>
    </row>
    <row r="59" spans="1:6" s="11" customFormat="1" ht="15.75">
      <c r="A59" s="6" t="s">
        <v>73</v>
      </c>
      <c r="B59" s="2" t="s">
        <v>74</v>
      </c>
      <c r="C59" s="3" t="s">
        <v>75</v>
      </c>
      <c r="D59" s="28">
        <f>244/D56*100</f>
        <v>24.356158913954882</v>
      </c>
      <c r="E59" s="9"/>
      <c r="F59" s="14"/>
    </row>
    <row r="60" spans="1:6" s="11" customFormat="1" ht="31.5">
      <c r="A60" s="6" t="s">
        <v>76</v>
      </c>
      <c r="B60" s="2" t="s">
        <v>77</v>
      </c>
      <c r="C60" s="3" t="s">
        <v>78</v>
      </c>
      <c r="D60" s="28">
        <v>63.2</v>
      </c>
      <c r="E60" s="9"/>
      <c r="F60" s="14"/>
    </row>
    <row r="61" spans="1:6" s="11" customFormat="1" ht="31.5">
      <c r="A61" s="6" t="s">
        <v>79</v>
      </c>
      <c r="B61" s="2" t="s">
        <v>80</v>
      </c>
      <c r="C61" s="3" t="s">
        <v>81</v>
      </c>
      <c r="D61" s="28">
        <v>0</v>
      </c>
      <c r="E61" s="9"/>
      <c r="F61" s="29" t="s">
        <v>130</v>
      </c>
    </row>
    <row r="62" spans="1:6" s="11" customFormat="1" ht="31.5">
      <c r="A62" s="6" t="s">
        <v>82</v>
      </c>
      <c r="B62" s="2" t="s">
        <v>83</v>
      </c>
      <c r="C62" s="3" t="s">
        <v>81</v>
      </c>
      <c r="D62" s="28">
        <v>2</v>
      </c>
      <c r="E62" s="9"/>
      <c r="F62" s="14"/>
    </row>
    <row r="63" spans="1:6" s="11" customFormat="1" ht="52.5" customHeight="1">
      <c r="A63" s="6" t="s">
        <v>105</v>
      </c>
      <c r="B63" s="2" t="s">
        <v>106</v>
      </c>
      <c r="C63" s="3" t="s">
        <v>84</v>
      </c>
      <c r="D63" s="28">
        <f>D23/D51</f>
        <v>2.4595775049957176</v>
      </c>
      <c r="E63" s="9"/>
      <c r="F63" s="14"/>
    </row>
    <row r="64" spans="1:6" s="11" customFormat="1" ht="31.5">
      <c r="A64" s="6" t="s">
        <v>107</v>
      </c>
      <c r="B64" s="2" t="s">
        <v>85</v>
      </c>
      <c r="C64" s="3" t="s">
        <v>64</v>
      </c>
      <c r="D64" s="28">
        <v>155.4</v>
      </c>
      <c r="E64" s="8"/>
      <c r="F64" s="14"/>
    </row>
    <row r="65" spans="1:6" s="11" customFormat="1" ht="31.5">
      <c r="A65" s="6" t="s">
        <v>108</v>
      </c>
      <c r="B65" s="2" t="s">
        <v>86</v>
      </c>
      <c r="C65" s="3" t="s">
        <v>64</v>
      </c>
      <c r="D65" s="28">
        <v>2</v>
      </c>
      <c r="E65" s="7"/>
      <c r="F65" s="14"/>
    </row>
    <row r="66" spans="1:6" s="11" customFormat="1" ht="81.75" customHeight="1">
      <c r="A66" s="6" t="s">
        <v>109</v>
      </c>
      <c r="B66" s="2" t="s">
        <v>110</v>
      </c>
      <c r="C66" s="3" t="s">
        <v>75</v>
      </c>
      <c r="D66" s="28">
        <f>D55/365/12.5*100</f>
        <v>30.71123287671233</v>
      </c>
      <c r="E66" s="7"/>
      <c r="F66" s="14"/>
    </row>
    <row r="67" spans="1:6" s="11" customFormat="1" ht="15.75">
      <c r="A67" s="20" t="s">
        <v>123</v>
      </c>
      <c r="B67" s="21" t="s">
        <v>111</v>
      </c>
      <c r="C67" s="44"/>
      <c r="D67" s="44"/>
      <c r="E67" s="44"/>
      <c r="F67" s="44"/>
    </row>
    <row r="68" spans="1:6" s="11" customFormat="1" ht="15.75">
      <c r="A68" s="20"/>
      <c r="B68" s="21" t="s">
        <v>112</v>
      </c>
      <c r="C68" s="44"/>
      <c r="D68" s="44"/>
      <c r="E68" s="44"/>
      <c r="F68" s="44"/>
    </row>
    <row r="69" spans="1:6" s="11" customFormat="1" ht="15.75">
      <c r="A69" s="20"/>
      <c r="B69" s="21" t="s">
        <v>113</v>
      </c>
      <c r="C69" s="44"/>
      <c r="D69" s="44"/>
      <c r="E69" s="44"/>
      <c r="F69" s="44"/>
    </row>
    <row r="70" spans="1:6" s="11" customFormat="1" ht="15.75">
      <c r="A70" s="20"/>
      <c r="B70" s="21" t="s">
        <v>114</v>
      </c>
      <c r="C70" s="44"/>
      <c r="D70" s="44"/>
      <c r="E70" s="44"/>
      <c r="F70" s="44"/>
    </row>
    <row r="71" spans="1:6" s="11" customFormat="1" ht="31.5">
      <c r="A71" s="20"/>
      <c r="B71" s="21" t="s">
        <v>115</v>
      </c>
      <c r="C71" s="44"/>
      <c r="D71" s="44"/>
      <c r="E71" s="44"/>
      <c r="F71" s="44"/>
    </row>
    <row r="72" spans="1:6" s="11" customFormat="1" ht="15.75">
      <c r="A72" s="20"/>
      <c r="B72" s="21" t="s">
        <v>116</v>
      </c>
      <c r="C72" s="44"/>
      <c r="D72" s="44"/>
      <c r="E72" s="44"/>
      <c r="F72" s="44"/>
    </row>
    <row r="73" spans="1:5" s="11" customFormat="1" ht="15.75">
      <c r="A73" s="22"/>
      <c r="B73" s="23"/>
      <c r="C73" s="22"/>
      <c r="D73" s="22"/>
      <c r="E73" s="15"/>
    </row>
    <row r="74" spans="1:6" s="11" customFormat="1" ht="30.75" customHeight="1">
      <c r="A74" s="48" t="s">
        <v>125</v>
      </c>
      <c r="B74" s="48"/>
      <c r="C74" s="48"/>
      <c r="D74" s="48"/>
      <c r="E74" s="48"/>
      <c r="F74" s="48"/>
    </row>
    <row r="75" spans="1:6" s="11" customFormat="1" ht="17.25" customHeight="1">
      <c r="A75" s="27"/>
      <c r="B75" s="27"/>
      <c r="C75" s="27"/>
      <c r="D75" s="27"/>
      <c r="E75" s="27"/>
      <c r="F75" s="27"/>
    </row>
    <row r="76" spans="1:6" s="11" customFormat="1" ht="39.75" customHeight="1">
      <c r="A76" s="45" t="s">
        <v>124</v>
      </c>
      <c r="B76" s="45"/>
      <c r="C76" s="45"/>
      <c r="D76" s="45"/>
      <c r="E76" s="45"/>
      <c r="F76" s="45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  <row r="80" spans="1:6" ht="15.75">
      <c r="A80" s="24"/>
      <c r="B80" s="24"/>
      <c r="C80" s="24"/>
      <c r="D80" s="24"/>
      <c r="E80" s="24"/>
      <c r="F80" s="24"/>
    </row>
    <row r="81" spans="1:6" ht="15.75">
      <c r="A81" s="24"/>
      <c r="B81" s="24"/>
      <c r="C81" s="24"/>
      <c r="D81" s="24"/>
      <c r="E81" s="24"/>
      <c r="F81" s="24"/>
    </row>
    <row r="101" s="36" customFormat="1" ht="22.5">
      <c r="F101" s="37"/>
    </row>
  </sheetData>
  <sheetProtection/>
  <mergeCells count="7">
    <mergeCell ref="A4:F4"/>
    <mergeCell ref="D8:E8"/>
    <mergeCell ref="C67:F72"/>
    <mergeCell ref="A76:F76"/>
    <mergeCell ref="B5:E5"/>
    <mergeCell ref="B6:E6"/>
    <mergeCell ref="A74:F74"/>
  </mergeCells>
  <dataValidations count="1">
    <dataValidation type="decimal" allowBlank="1" showInputMessage="1" showErrorMessage="1" sqref="E47:E66 E12 E14:E44">
      <formula1>-999999999999999</formula1>
      <formula2>999999999999999</formula2>
    </dataValidation>
  </dataValidation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64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2011-10-05T06:40:32Z</cp:lastPrinted>
  <dcterms:created xsi:type="dcterms:W3CDTF">2010-05-25T03:00:19Z</dcterms:created>
  <dcterms:modified xsi:type="dcterms:W3CDTF">2011-10-05T07:03:41Z</dcterms:modified>
  <cp:category/>
  <cp:version/>
  <cp:contentType/>
  <cp:contentStatus/>
</cp:coreProperties>
</file>