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4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<sst xmlns="http://schemas.openxmlformats.org/spreadsheetml/2006/main" count="98" uniqueCount="77">
  <si>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</si>
  <si>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</si>
  <si>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</si>
  <si>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</si>
  <si>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</si>
  <si>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</si>
  <si>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</si>
  <si>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</si>
  <si>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</si>
  <si>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</si>
  <si>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</si>
  <si>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</si>
  <si>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</si>
  <si>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</si>
  <si>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</si>
  <si>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</si>
  <si>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</si>
  <si>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</si>
  <si>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</si>
  <si>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</si>
  <si>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</si>
  <si>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</si>
  <si>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</si>
  <si>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</si>
  <si>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</si>
  <si>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</si>
  <si>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</si>
  <si>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</si>
  <si>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</si>
  <si>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</si>
  <si>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</si>
  <si>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</si>
  <si>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</si>
  <si>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</si>
  <si>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</si>
  <si>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</si>
  <si>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</si>
  <si>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</si>
  <si>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</si>
  <si>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</si>
  <si>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</si>
  <si>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</si>
  <si>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</si>
  <si>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</si>
  <si>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</si>
  <si>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</si>
  <si>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</si>
  <si>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</si>
  <si>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</si>
  <si>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</si>
  <si>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</si>
  <si>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</si>
  <si>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</si>
  <si>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</si>
  <si>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</si>
  <si>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</si>
  <si>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</si>
  <si>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</si>
  <si>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</si>
  <si>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</si>
  <si>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</si>
  <si>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</si>
  <si>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</si>
  <si>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</si>
  <si>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</si>
  <si>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</si>
  <si>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</si>
  <si>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</si>
  <si>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</si>
  <si>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</si>
  <si>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</si>
  <si>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>Муниципальное унитарное предприятие "Ачинский транспорт"</t>
  </si>
  <si>
    <t>аренда земельного участка, услуги транспорта и механизмов</t>
  </si>
  <si>
    <t>вспомогательные материалы, запасные части, текущий ремонт основных средств</t>
  </si>
  <si>
    <t>ГСМ, электроэнергия, прочие прямые затраты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</si>
  <si>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</si>
  <si>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период с 01.01.2013г. по 31.03.2013г.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</si>
</sst>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SheetLayoutView="100" zoomScalePageLayoutView="0" workbookViewId="0" topLeftCell="A28">
      <selection activeCell="D32" sqref="D32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3" t="s">
        <v>68</v>
      </c>
    </row>
    <row r="2" ht="19.5" thickBot="1">
      <c r="F2" s="15"/>
    </row>
    <row r="3" spans="1:6" ht="75.75" customHeight="1" thickBot="1">
      <c r="A3" s="29" t="s">
        <v>76</v>
      </c>
      <c r="B3" s="30"/>
      <c r="C3" s="30"/>
      <c r="D3" s="30"/>
      <c r="E3" s="30"/>
      <c r="F3" s="31"/>
    </row>
    <row r="4" spans="1:6" ht="48.75" customHeight="1" thickBot="1">
      <c r="A4" s="20"/>
      <c r="B4" s="35" t="s">
        <v>71</v>
      </c>
      <c r="C4" s="35"/>
      <c r="D4" s="35"/>
      <c r="E4" s="35"/>
      <c r="F4" s="20"/>
    </row>
    <row r="5" spans="1:6" ht="23.25" customHeight="1">
      <c r="A5" s="20"/>
      <c r="B5" s="36" t="s">
        <v>30</v>
      </c>
      <c r="C5" s="36"/>
      <c r="D5" s="36"/>
      <c r="E5" s="36"/>
      <c r="F5" s="20"/>
    </row>
    <row r="6" spans="1:6" ht="12" customHeight="1">
      <c r="A6" s="4"/>
      <c r="B6" s="4"/>
      <c r="C6" s="4"/>
      <c r="D6" s="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2" t="s">
        <v>31</v>
      </c>
      <c r="E7" s="33"/>
      <c r="F7" s="10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33</v>
      </c>
      <c r="B10" s="2" t="s">
        <v>34</v>
      </c>
      <c r="C10" s="3" t="s">
        <v>3</v>
      </c>
      <c r="D10" s="32"/>
      <c r="E10" s="33"/>
      <c r="F10" s="11"/>
    </row>
    <row r="11" spans="1:6" s="8" customFormat="1" ht="15.75">
      <c r="A11" s="5" t="s">
        <v>35</v>
      </c>
      <c r="B11" s="2" t="s">
        <v>21</v>
      </c>
      <c r="C11" s="3" t="s">
        <v>4</v>
      </c>
      <c r="D11" s="25">
        <f>(((6037.3/2*2)*0.5)+((6489.1/2*2)*0))</f>
        <v>3018.65</v>
      </c>
      <c r="E11" s="28">
        <v>3088.1</v>
      </c>
      <c r="F11" s="11"/>
    </row>
    <row r="12" spans="1:6" s="8" customFormat="1" ht="47.25">
      <c r="A12" s="5" t="s">
        <v>36</v>
      </c>
      <c r="B12" s="2" t="s">
        <v>5</v>
      </c>
      <c r="C12" s="3" t="s">
        <v>4</v>
      </c>
      <c r="D12" s="25">
        <f>D13+D15+D16+D17+D18+D21+D24+D27</f>
        <v>2969.1150000000002</v>
      </c>
      <c r="E12" s="25">
        <f>E13+E15+E16+E17+E18+E21+E24+E27</f>
        <v>2200.096</v>
      </c>
      <c r="F12" s="11"/>
    </row>
    <row r="13" spans="1:6" s="8" customFormat="1" ht="31.5">
      <c r="A13" s="5" t="s">
        <v>37</v>
      </c>
      <c r="B13" s="2" t="s">
        <v>6</v>
      </c>
      <c r="C13" s="3" t="s">
        <v>4</v>
      </c>
      <c r="D13" s="25">
        <f>2992.6/4*1</f>
        <v>748.15</v>
      </c>
      <c r="E13" s="24">
        <v>623</v>
      </c>
      <c r="F13" s="11"/>
    </row>
    <row r="14" spans="1:6" s="8" customFormat="1" ht="31.5">
      <c r="A14" s="5" t="s">
        <v>38</v>
      </c>
      <c r="B14" s="2" t="s">
        <v>39</v>
      </c>
      <c r="C14" s="3" t="s">
        <v>7</v>
      </c>
      <c r="D14" s="25">
        <v>14.5</v>
      </c>
      <c r="E14" s="27"/>
      <c r="F14" s="11"/>
    </row>
    <row r="15" spans="1:6" s="8" customFormat="1" ht="31.5">
      <c r="A15" s="5" t="s">
        <v>40</v>
      </c>
      <c r="B15" s="2" t="s">
        <v>8</v>
      </c>
      <c r="C15" s="3" t="s">
        <v>4</v>
      </c>
      <c r="D15" s="25">
        <f>909.76/4*1</f>
        <v>227.44</v>
      </c>
      <c r="E15" s="9">
        <v>189</v>
      </c>
      <c r="F15" s="11"/>
    </row>
    <row r="16" spans="1:6" s="8" customFormat="1" ht="31.5">
      <c r="A16" s="5" t="s">
        <v>41</v>
      </c>
      <c r="B16" s="2" t="s">
        <v>9</v>
      </c>
      <c r="C16" s="3" t="s">
        <v>4</v>
      </c>
      <c r="D16" s="25">
        <f>665/4*1</f>
        <v>166.25</v>
      </c>
      <c r="E16" s="9">
        <v>186.3</v>
      </c>
      <c r="F16" s="11"/>
    </row>
    <row r="17" spans="1:6" s="8" customFormat="1" ht="63">
      <c r="A17" s="5" t="s">
        <v>42</v>
      </c>
      <c r="B17" s="2" t="s">
        <v>10</v>
      </c>
      <c r="C17" s="3" t="s">
        <v>4</v>
      </c>
      <c r="D17" s="25">
        <f>32.8/4*1</f>
        <v>8.2</v>
      </c>
      <c r="E17" s="9">
        <v>8.2</v>
      </c>
      <c r="F17" s="26" t="s">
        <v>72</v>
      </c>
    </row>
    <row r="18" spans="1:6" s="8" customFormat="1" ht="31.5">
      <c r="A18" s="5" t="s">
        <v>43</v>
      </c>
      <c r="B18" s="2" t="s">
        <v>44</v>
      </c>
      <c r="C18" s="3" t="s">
        <v>4</v>
      </c>
      <c r="D18" s="25">
        <f>1649.8/4*1</f>
        <v>412.45</v>
      </c>
      <c r="E18" s="9">
        <v>355.24</v>
      </c>
      <c r="F18" s="11"/>
    </row>
    <row r="19" spans="1:6" s="8" customFormat="1" ht="31.5">
      <c r="A19" s="5" t="s">
        <v>45</v>
      </c>
      <c r="B19" s="2" t="s">
        <v>11</v>
      </c>
      <c r="C19" s="3" t="s">
        <v>4</v>
      </c>
      <c r="D19" s="25">
        <f>715.1/4*1</f>
        <v>178.775</v>
      </c>
      <c r="E19" s="9">
        <v>101</v>
      </c>
      <c r="F19" s="11"/>
    </row>
    <row r="20" spans="1:6" s="8" customFormat="1" ht="31.5">
      <c r="A20" s="5" t="s">
        <v>46</v>
      </c>
      <c r="B20" s="2" t="s">
        <v>47</v>
      </c>
      <c r="C20" s="3" t="s">
        <v>4</v>
      </c>
      <c r="D20" s="25">
        <f>217.4/4*1</f>
        <v>54.35</v>
      </c>
      <c r="E20" s="9">
        <f>E19*30.4%</f>
        <v>30.704</v>
      </c>
      <c r="F20" s="11"/>
    </row>
    <row r="21" spans="1:6" s="8" customFormat="1" ht="31.5">
      <c r="A21" s="5" t="s">
        <v>48</v>
      </c>
      <c r="B21" s="2" t="s">
        <v>49</v>
      </c>
      <c r="C21" s="3" t="s">
        <v>4</v>
      </c>
      <c r="D21" s="25">
        <f>(785.8/2*1)+(786.1/2*0)</f>
        <v>392.9</v>
      </c>
      <c r="E21" s="9">
        <f>E13*57.2/100</f>
        <v>356.356</v>
      </c>
      <c r="F21" s="11"/>
    </row>
    <row r="22" spans="1:6" s="8" customFormat="1" ht="15.75">
      <c r="A22" s="5" t="s">
        <v>50</v>
      </c>
      <c r="B22" s="2" t="s">
        <v>12</v>
      </c>
      <c r="C22" s="3" t="s">
        <v>4</v>
      </c>
      <c r="D22" s="25">
        <f>914.8/4*1</f>
        <v>228.7</v>
      </c>
      <c r="E22" s="9">
        <v>177</v>
      </c>
      <c r="F22" s="11"/>
    </row>
    <row r="23" spans="1:6" s="8" customFormat="1" ht="15.75">
      <c r="A23" s="5" t="s">
        <v>51</v>
      </c>
      <c r="B23" s="2" t="s">
        <v>13</v>
      </c>
      <c r="C23" s="3" t="s">
        <v>4</v>
      </c>
      <c r="D23" s="25">
        <f>278.1/4*1</f>
        <v>69.525</v>
      </c>
      <c r="E23" s="9">
        <f>E22*0.304</f>
        <v>53.808</v>
      </c>
      <c r="F23" s="11"/>
    </row>
    <row r="24" spans="1:6" s="8" customFormat="1" ht="63">
      <c r="A24" s="5" t="s">
        <v>52</v>
      </c>
      <c r="B24" s="2" t="s">
        <v>14</v>
      </c>
      <c r="C24" s="3" t="s">
        <v>4</v>
      </c>
      <c r="D24" s="25">
        <f>D26+(1338.1/4*1)</f>
        <v>464.025</v>
      </c>
      <c r="E24" s="9">
        <f>E26+(0)</f>
        <v>165</v>
      </c>
      <c r="F24" s="26" t="s">
        <v>73</v>
      </c>
    </row>
    <row r="25" spans="1:6" s="8" customFormat="1" ht="15.75">
      <c r="A25" s="5" t="s">
        <v>53</v>
      </c>
      <c r="B25" s="2" t="s">
        <v>15</v>
      </c>
      <c r="C25" s="3" t="s">
        <v>4</v>
      </c>
      <c r="D25" s="25"/>
      <c r="E25" s="9"/>
      <c r="F25" s="11"/>
    </row>
    <row r="26" spans="1:6" s="8" customFormat="1" ht="15.75">
      <c r="A26" s="5" t="s">
        <v>54</v>
      </c>
      <c r="B26" s="2" t="s">
        <v>16</v>
      </c>
      <c r="C26" s="3" t="s">
        <v>4</v>
      </c>
      <c r="D26" s="25">
        <f>(259/2*1)+(887.4/2*0)</f>
        <v>129.5</v>
      </c>
      <c r="E26" s="9">
        <v>165</v>
      </c>
      <c r="F26" s="11"/>
    </row>
    <row r="27" spans="1:6" s="8" customFormat="1" ht="78.75">
      <c r="A27" s="5" t="s">
        <v>55</v>
      </c>
      <c r="B27" s="2" t="s">
        <v>17</v>
      </c>
      <c r="C27" s="3" t="s">
        <v>4</v>
      </c>
      <c r="D27" s="25">
        <f>((95.2+734.5+208.4+16.4+7.4+42.8-5.3)/2*1)+((105.7+554.5+16.5+208.4+42.8-5.3)/2*0)</f>
        <v>549.7000000000002</v>
      </c>
      <c r="E27" s="9">
        <v>317</v>
      </c>
      <c r="F27" s="26" t="s">
        <v>74</v>
      </c>
    </row>
    <row r="28" spans="1:6" s="8" customFormat="1" ht="31.5">
      <c r="A28" s="5" t="s">
        <v>56</v>
      </c>
      <c r="B28" s="2" t="s">
        <v>57</v>
      </c>
      <c r="C28" s="3" t="s">
        <v>4</v>
      </c>
      <c r="D28" s="25">
        <f>D11-D12</f>
        <v>49.534999999999854</v>
      </c>
      <c r="E28" s="25">
        <f>E11-E12</f>
        <v>888.0039999999999</v>
      </c>
      <c r="F28" s="11"/>
    </row>
    <row r="29" spans="1:6" s="8" customFormat="1" ht="31.5">
      <c r="A29" s="5" t="s">
        <v>58</v>
      </c>
      <c r="B29" s="2" t="s">
        <v>59</v>
      </c>
      <c r="C29" s="3" t="s">
        <v>4</v>
      </c>
      <c r="D29" s="25">
        <f>D28</f>
        <v>49.534999999999854</v>
      </c>
      <c r="E29" s="25">
        <f>E28</f>
        <v>888.0039999999999</v>
      </c>
      <c r="F29" s="11"/>
    </row>
    <row r="30" spans="1:6" s="8" customFormat="1" ht="94.5">
      <c r="A30" s="5" t="s">
        <v>18</v>
      </c>
      <c r="B30" s="2" t="s">
        <v>75</v>
      </c>
      <c r="C30" s="3" t="s">
        <v>4</v>
      </c>
      <c r="D30" s="25"/>
      <c r="E30" s="9"/>
      <c r="F30" s="11"/>
    </row>
    <row r="31" spans="1:6" s="8" customFormat="1" ht="31.5">
      <c r="A31" s="5" t="s">
        <v>60</v>
      </c>
      <c r="B31" s="2" t="s">
        <v>70</v>
      </c>
      <c r="C31" s="3" t="s">
        <v>61</v>
      </c>
      <c r="D31" s="25">
        <f>202/4*1</f>
        <v>50.5</v>
      </c>
      <c r="E31" s="9">
        <v>51.45</v>
      </c>
      <c r="F31" s="11"/>
    </row>
    <row r="32" spans="1:6" s="8" customFormat="1" ht="31.5">
      <c r="A32" s="5" t="s">
        <v>19</v>
      </c>
      <c r="B32" s="2" t="s">
        <v>62</v>
      </c>
      <c r="C32" s="3" t="s">
        <v>4</v>
      </c>
      <c r="D32" s="25"/>
      <c r="E32" s="6"/>
      <c r="F32" s="11"/>
    </row>
    <row r="33" spans="1:6" s="8" customFormat="1" ht="15.75">
      <c r="A33" s="5" t="s">
        <v>63</v>
      </c>
      <c r="B33" s="2" t="s">
        <v>64</v>
      </c>
      <c r="C33" s="3" t="s">
        <v>4</v>
      </c>
      <c r="D33" s="24"/>
      <c r="E33" s="6"/>
      <c r="F33" s="11"/>
    </row>
    <row r="34" spans="1:6" s="8" customFormat="1" ht="15.75">
      <c r="A34" s="5" t="s">
        <v>65</v>
      </c>
      <c r="B34" s="2" t="s">
        <v>66</v>
      </c>
      <c r="C34" s="3" t="s">
        <v>4</v>
      </c>
      <c r="D34" s="24"/>
      <c r="E34" s="6"/>
      <c r="F34" s="11"/>
    </row>
    <row r="35" spans="1:6" s="8" customFormat="1" ht="15.75">
      <c r="A35" s="16" t="s">
        <v>67</v>
      </c>
      <c r="B35" s="11" t="s">
        <v>22</v>
      </c>
      <c r="C35" s="16"/>
      <c r="D35" s="24"/>
      <c r="E35" s="6"/>
      <c r="F35" s="11"/>
    </row>
    <row r="36" spans="1:6" s="8" customFormat="1" ht="15.75">
      <c r="A36" s="16"/>
      <c r="B36" s="11" t="s">
        <v>23</v>
      </c>
      <c r="C36" s="16"/>
      <c r="D36" s="3"/>
      <c r="E36" s="7"/>
      <c r="F36" s="11"/>
    </row>
    <row r="37" spans="1:6" s="8" customFormat="1" ht="15.75">
      <c r="A37" s="16"/>
      <c r="B37" s="11" t="s">
        <v>24</v>
      </c>
      <c r="C37" s="16"/>
      <c r="D37" s="3"/>
      <c r="E37" s="7"/>
      <c r="F37" s="11"/>
    </row>
    <row r="38" spans="1:6" s="8" customFormat="1" ht="15.75">
      <c r="A38" s="16"/>
      <c r="B38" s="11" t="s">
        <v>25</v>
      </c>
      <c r="C38" s="16"/>
      <c r="D38" s="3"/>
      <c r="E38" s="7"/>
      <c r="F38" s="11"/>
    </row>
    <row r="39" spans="1:6" s="8" customFormat="1" ht="15.75">
      <c r="A39" s="16"/>
      <c r="B39" s="11" t="s">
        <v>26</v>
      </c>
      <c r="C39" s="16"/>
      <c r="D39" s="3"/>
      <c r="E39" s="7"/>
      <c r="F39" s="11"/>
    </row>
    <row r="40" spans="1:6" s="8" customFormat="1" ht="15.75">
      <c r="A40" s="16"/>
      <c r="B40" s="11" t="s">
        <v>27</v>
      </c>
      <c r="C40" s="16"/>
      <c r="D40" s="3"/>
      <c r="E40" s="7"/>
      <c r="F40" s="11"/>
    </row>
    <row r="41" spans="1:5" s="8" customFormat="1" ht="15.75">
      <c r="A41" s="17"/>
      <c r="B41" s="18"/>
      <c r="C41" s="17"/>
      <c r="D41" s="17"/>
      <c r="E41" s="12"/>
    </row>
    <row r="42" spans="1:6" s="8" customFormat="1" ht="30.75" customHeight="1">
      <c r="A42" s="37" t="s">
        <v>69</v>
      </c>
      <c r="B42" s="37"/>
      <c r="C42" s="37"/>
      <c r="D42" s="37"/>
      <c r="E42" s="37"/>
      <c r="F42" s="37"/>
    </row>
    <row r="43" spans="1:6" s="8" customFormat="1" ht="17.25" customHeight="1">
      <c r="A43" s="22"/>
      <c r="B43" s="22"/>
      <c r="C43" s="22"/>
      <c r="D43" s="22"/>
      <c r="E43" s="22"/>
      <c r="F43" s="22"/>
    </row>
    <row r="44" spans="1:6" s="8" customFormat="1" ht="39.75" customHeight="1">
      <c r="A44" s="34" t="s">
        <v>32</v>
      </c>
      <c r="B44" s="34"/>
      <c r="C44" s="34"/>
      <c r="D44" s="34"/>
      <c r="E44" s="34"/>
      <c r="F44" s="34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  <row r="47" spans="1:6" ht="15.75">
      <c r="A47" s="19"/>
      <c r="B47" s="19"/>
      <c r="C47" s="19"/>
      <c r="D47" s="19"/>
      <c r="E47" s="19"/>
      <c r="F47" s="19"/>
    </row>
    <row r="48" spans="1:6" ht="15.75">
      <c r="A48" s="19"/>
      <c r="B48" s="19"/>
      <c r="C48" s="19"/>
      <c r="D48" s="19"/>
      <c r="E48" s="19"/>
      <c r="F48" s="19"/>
    </row>
    <row r="49" spans="1:6" ht="15.75">
      <c r="A49" s="19"/>
      <c r="B49" s="19"/>
      <c r="C49" s="19"/>
      <c r="D49" s="19"/>
      <c r="E49" s="19"/>
      <c r="F49" s="19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 E13:E27 E30:E40">
      <formula1>-999999999999999</formula1>
      <formula2>999999999999999</formula2>
    </dataValidation>
  </dataValidations>
  <printOptions/>
  <pageMargins left="0.7480314960629921" right="0.4724409448818898" top="0.5118110236220472" bottom="0.2755905511811024" header="0.2362204724409449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Каргина</cp:lastModifiedBy>
  <cp:lastPrinted>2013-10-09T08:45:03Z</cp:lastPrinted>
  <dcterms:created xsi:type="dcterms:W3CDTF">2010-05-25T03:00:19Z</dcterms:created>
  <dcterms:modified xsi:type="dcterms:W3CDTF">2013-10-10T04:43:58Z</dcterms:modified>
  <cp:category/>
  <cp:version/>
  <cp:contentType/>
  <cp:contentStatus/>
</cp:coreProperties>
</file>