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2011" sheetId="1" r:id="rId1"/>
  </sheets>
  <definedNames>
    <definedName name="_xlnm.Print_Titles" localSheetId="0">'2011'!$4:$6</definedName>
    <definedName name="_xlnm.Print_Area" localSheetId="0">'2011'!$A$1:$F$65</definedName>
  </definedNames>
  <calcPr fullCalcOnLoad="1"/>
</workbook>
</file>

<file path=xl/sharedStrings.xml><?xml version="1.0" encoding="utf-8"?>
<sst xmlns="http://schemas.openxmlformats.org/spreadsheetml/2006/main" count="154" uniqueCount="110">
  <si>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2011 год</t>
  </si>
  <si>
    <t>ОАО "РЖД" на территории Красноярского края</t>
  </si>
  <si>
    <t xml:space="preserve">N п/п  </t>
  </si>
  <si>
    <t xml:space="preserve">Наименование  показателя     </t>
  </si>
  <si>
    <t xml:space="preserve">Единица измерения </t>
  </si>
  <si>
    <t>ОАО "РЖД"</t>
  </si>
  <si>
    <t>в том числе:</t>
  </si>
  <si>
    <t>КрасДТВ</t>
  </si>
  <si>
    <t>НГЧ-2</t>
  </si>
  <si>
    <t xml:space="preserve">Вид регулируемой деятельности         </t>
  </si>
  <si>
    <t xml:space="preserve">x     </t>
  </si>
  <si>
    <t>Услуги холодного водоснабжения</t>
  </si>
  <si>
    <t xml:space="preserve">Выручка от регулируемой деятельности           </t>
  </si>
  <si>
    <t xml:space="preserve">тыс. руб. </t>
  </si>
  <si>
    <t xml:space="preserve">Себестоимость производимых товаров (оказываемых услуг) по регулируемому виду деятельности, в том числе:          </t>
  </si>
  <si>
    <t>3.1.</t>
  </si>
  <si>
    <t xml:space="preserve">Расходы на оплату покупной холодной воды, в том числе:      </t>
  </si>
  <si>
    <t>3.1.1.</t>
  </si>
  <si>
    <t xml:space="preserve">технического качества           </t>
  </si>
  <si>
    <t xml:space="preserve">объем холодной воды  </t>
  </si>
  <si>
    <t xml:space="preserve">тыс. м3   </t>
  </si>
  <si>
    <t xml:space="preserve">тариф                </t>
  </si>
  <si>
    <t xml:space="preserve">руб/м3    </t>
  </si>
  <si>
    <t>3.1.2.</t>
  </si>
  <si>
    <t xml:space="preserve">питьевого качества   </t>
  </si>
  <si>
    <t>ООО «Краском» - 9,33 руб./м3; ООО «Водоканал» г.Назарово – 18,49 руб./м3; 17,43 руб./м3ООО «ПВКХ» п.Дубинино – 32,02 руб./м3;  ООО "Водоканал» г.Боготол – 33,65 руб./м3, 37,7 руб./м3;  ООО «Золотой век» п.Инголь – 38,87 руб./м3 ООО «Водоканал-сервис»- г.Канск – 21,57 руб./м3;  ООО «Дивногорский водоканал » г. Дивногорск – 26,17 руб./м3</t>
  </si>
  <si>
    <t>3.2.</t>
  </si>
  <si>
    <t xml:space="preserve">Расходы на покупаемую электрическую энергию (мощность),потребляемую оборудованием,используемым в технологическом процессе:                 </t>
  </si>
  <si>
    <t>3.2.1.</t>
  </si>
  <si>
    <t xml:space="preserve">средневзвешенная стоимость 1 кВт.ч       </t>
  </si>
  <si>
    <t xml:space="preserve">руб/кВт.ч </t>
  </si>
  <si>
    <t>3.2.2.</t>
  </si>
  <si>
    <t xml:space="preserve">объем приобретенной электрической энергии   </t>
  </si>
  <si>
    <t>тыс. кВт.ч</t>
  </si>
  <si>
    <t>3.3.</t>
  </si>
  <si>
    <t xml:space="preserve">Расходы на химреагенты,используемые в технологическом процессе             </t>
  </si>
  <si>
    <t>3.4.</t>
  </si>
  <si>
    <t xml:space="preserve">Расходы на оплату труда основного производственного персонала  </t>
  </si>
  <si>
    <t>3.4.1.</t>
  </si>
  <si>
    <t xml:space="preserve">среднесписочная численность основного производственного персонала (человек)  </t>
  </si>
  <si>
    <t xml:space="preserve">чел.      </t>
  </si>
  <si>
    <t>3.5.</t>
  </si>
  <si>
    <t xml:space="preserve">Отчисления на социальные нужды основного производственного персонала    </t>
  </si>
  <si>
    <t>3.6.</t>
  </si>
  <si>
    <t xml:space="preserve">Расходы на амортизацию основных производственных средств       </t>
  </si>
  <si>
    <t>3.7.</t>
  </si>
  <si>
    <t xml:space="preserve">Расходы на аренду имущества,используемого в технологическом процессе </t>
  </si>
  <si>
    <t>3.8.</t>
  </si>
  <si>
    <t>3.8.1.</t>
  </si>
  <si>
    <t xml:space="preserve">расходы на оплату труда цехового персонала  </t>
  </si>
  <si>
    <t xml:space="preserve">среднесписочная численность цехового персонала (человек)  </t>
  </si>
  <si>
    <t>3.8.2.</t>
  </si>
  <si>
    <t xml:space="preserve">отчисления на социальные нужды цехового персонала          </t>
  </si>
  <si>
    <t>3.9.</t>
  </si>
  <si>
    <t>3.9.1.</t>
  </si>
  <si>
    <t xml:space="preserve">расходы на оплату труда  </t>
  </si>
  <si>
    <t>3.9.2.</t>
  </si>
  <si>
    <t xml:space="preserve">отчисления на социальные нужды       </t>
  </si>
  <si>
    <t>3.10.</t>
  </si>
  <si>
    <t>3.10.1.</t>
  </si>
  <si>
    <t xml:space="preserve">капитальный ремонт основных средств  </t>
  </si>
  <si>
    <t>3.10.2.</t>
  </si>
  <si>
    <t xml:space="preserve">текущий ремонт основных средств      </t>
  </si>
  <si>
    <t>3.10.3.</t>
  </si>
  <si>
    <t xml:space="preserve">заработная плата ремонтного персонала    </t>
  </si>
  <si>
    <t xml:space="preserve">среднесписочная ремонтного персонала (человек)  </t>
  </si>
  <si>
    <t>3.10.4.</t>
  </si>
  <si>
    <t xml:space="preserve">отчисления на социальные нужды от заработной платы  ремонтного персонала     </t>
  </si>
  <si>
    <t>3.10.5.</t>
  </si>
  <si>
    <t>программа энергосбережения</t>
  </si>
  <si>
    <t>3.11.</t>
  </si>
  <si>
    <t>Расходы на услуги производственного характера,выполняемые по договорам с организациями на проведение регламентных работ в рамках технологического процесса, водный налог</t>
  </si>
  <si>
    <t>Валовая прибыль от продажи товаров и услуг по регулируемому виду деятельности</t>
  </si>
  <si>
    <t xml:space="preserve">Чистая прибыль по регулируемому виду деятельности, в том числе: </t>
  </si>
  <si>
    <t>5.1.</t>
  </si>
  <si>
    <t>размер чистой прибыли, расходуемой на финансирование мероприятий,предусмотренных инвестиционной программой  регулируемой организации по развитию системы холодного водоснабжения</t>
  </si>
  <si>
    <t>Изменение стоимости основных фондов, в том числе:</t>
  </si>
  <si>
    <t>6.1.</t>
  </si>
  <si>
    <t xml:space="preserve">за счет ввода основных фондов в эксплуатацию      </t>
  </si>
  <si>
    <t>6.2.</t>
  </si>
  <si>
    <t xml:space="preserve">за счет вывода основных фондов из эксплуатации     </t>
  </si>
  <si>
    <t xml:space="preserve">Поднято воды         </t>
  </si>
  <si>
    <t>тыс. куб.</t>
  </si>
  <si>
    <t xml:space="preserve">Получено воды со стороны, в том числе:   </t>
  </si>
  <si>
    <t>8.1.</t>
  </si>
  <si>
    <t xml:space="preserve">технического качества        </t>
  </si>
  <si>
    <t>8.2.</t>
  </si>
  <si>
    <t xml:space="preserve">Объем воды,пропущенной через очистные сооружения         </t>
  </si>
  <si>
    <t xml:space="preserve">Объем отпущенной потребителям воды, в том числе:   </t>
  </si>
  <si>
    <t>10.1.</t>
  </si>
  <si>
    <t xml:space="preserve">по приборам учета    </t>
  </si>
  <si>
    <t>10.2.</t>
  </si>
  <si>
    <t xml:space="preserve">по нормативам потребления       </t>
  </si>
  <si>
    <t xml:space="preserve">Потери воды в сетях  </t>
  </si>
  <si>
    <t xml:space="preserve">%         </t>
  </si>
  <si>
    <t xml:space="preserve">Протяженность водопроводных сетей (в однотрубном исчислении)      </t>
  </si>
  <si>
    <t xml:space="preserve">км        </t>
  </si>
  <si>
    <t xml:space="preserve">Количество скважин   </t>
  </si>
  <si>
    <t xml:space="preserve">ед.       </t>
  </si>
  <si>
    <t xml:space="preserve">Количество подкачивающих насосных станций        </t>
  </si>
  <si>
    <t>Удельный расход электроэнергии на подачу воды в сеть (учитывать электроэнергию всех  насосных и подкачивающих станций)</t>
  </si>
  <si>
    <t>кВт.ч/куб.м</t>
  </si>
  <si>
    <t xml:space="preserve">Расход воды на собственные нужды  предприятия, в том числе:   </t>
  </si>
  <si>
    <t>тыс. куб.м</t>
  </si>
  <si>
    <t>17.1.</t>
  </si>
  <si>
    <t xml:space="preserve">расход воды на хозяйственно-бытовые нужды предприятия     </t>
  </si>
  <si>
    <t xml:space="preserve">тыс. куб.м </t>
  </si>
  <si>
    <t>Общепроизводственные (цеховые) расходы, в том числе:</t>
  </si>
  <si>
    <t xml:space="preserve">Общехозяйственные (управленческие) расходы, в том числе:      </t>
  </si>
  <si>
    <t xml:space="preserve">Ремонт и техническое обслуживание основных средств, в том числе: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</si>
</sst>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u val="single"/>
      <sz val="14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64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1" fontId="4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1" fontId="4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G59" sqref="G59"/>
    </sheetView>
  </sheetViews>
  <sheetFormatPr defaultColWidth="8.875" defaultRowHeight="12.75"/>
  <cols>
    <col min="1" max="1" width="8.875" style="39" customWidth="1"/>
    <col min="2" max="2" width="42.25390625" style="8" customWidth="1"/>
    <col min="3" max="3" width="11.375" style="40" customWidth="1"/>
    <col min="4" max="4" width="16.75390625" style="40" customWidth="1"/>
    <col min="5" max="6" width="16.75390625" style="8" customWidth="1"/>
    <col min="7" max="7" width="12.625" style="8" customWidth="1"/>
    <col min="8" max="11" width="8.875" style="8" customWidth="1"/>
    <col min="12" max="12" width="9.375" style="8" bestFit="1" customWidth="1"/>
    <col min="13" max="13" width="9.00390625" style="8" bestFit="1" customWidth="1"/>
    <col min="14" max="16384" width="8.875" style="8" customWidth="1"/>
  </cols>
  <sheetData>
    <row r="1" spans="1:6" ht="72" customHeight="1">
      <c r="A1" s="28" t="s">
        <v>0</v>
      </c>
      <c r="B1" s="28"/>
      <c r="C1" s="28"/>
      <c r="D1" s="28"/>
      <c r="E1" s="28"/>
      <c r="F1" s="28"/>
    </row>
    <row r="2" spans="1:6" ht="18" customHeight="1">
      <c r="A2" s="29" t="s">
        <v>1</v>
      </c>
      <c r="B2" s="29"/>
      <c r="C2" s="29"/>
      <c r="D2" s="29"/>
      <c r="E2" s="29"/>
      <c r="F2" s="29"/>
    </row>
    <row r="4" spans="1:6" ht="18" customHeight="1">
      <c r="A4" s="30" t="s">
        <v>2</v>
      </c>
      <c r="B4" s="32" t="s">
        <v>3</v>
      </c>
      <c r="C4" s="32" t="s">
        <v>4</v>
      </c>
      <c r="D4" s="33" t="s">
        <v>5</v>
      </c>
      <c r="E4" s="34" t="s">
        <v>6</v>
      </c>
      <c r="F4" s="35"/>
    </row>
    <row r="5" spans="1:6" ht="47.25" customHeight="1">
      <c r="A5" s="31"/>
      <c r="B5" s="32"/>
      <c r="C5" s="32"/>
      <c r="D5" s="36"/>
      <c r="E5" s="1" t="s">
        <v>7</v>
      </c>
      <c r="F5" s="1" t="s">
        <v>8</v>
      </c>
    </row>
    <row r="6" spans="1:6" ht="15.75">
      <c r="A6" s="2">
        <v>1</v>
      </c>
      <c r="B6" s="3">
        <v>2</v>
      </c>
      <c r="C6" s="3">
        <v>3</v>
      </c>
      <c r="D6" s="3"/>
      <c r="E6" s="3">
        <v>4</v>
      </c>
      <c r="F6" s="3">
        <v>5</v>
      </c>
    </row>
    <row r="7" spans="1:6" ht="19.5" customHeight="1">
      <c r="A7" s="2">
        <v>1</v>
      </c>
      <c r="B7" s="4" t="s">
        <v>9</v>
      </c>
      <c r="C7" s="3" t="s">
        <v>10</v>
      </c>
      <c r="D7" s="22" t="s">
        <v>11</v>
      </c>
      <c r="E7" s="23"/>
      <c r="F7" s="24"/>
    </row>
    <row r="8" spans="1:6" ht="30.75" customHeight="1">
      <c r="A8" s="2">
        <v>2</v>
      </c>
      <c r="B8" s="4" t="s">
        <v>12</v>
      </c>
      <c r="C8" s="3" t="s">
        <v>13</v>
      </c>
      <c r="D8" s="3">
        <f>SUM(E8:F8)</f>
        <v>56830.95</v>
      </c>
      <c r="E8" s="3">
        <v>37195.95</v>
      </c>
      <c r="F8" s="5">
        <v>19635</v>
      </c>
    </row>
    <row r="9" spans="1:13" ht="66" customHeight="1">
      <c r="A9" s="2">
        <v>3</v>
      </c>
      <c r="B9" s="4" t="s">
        <v>14</v>
      </c>
      <c r="C9" s="3" t="s">
        <v>13</v>
      </c>
      <c r="D9" s="6">
        <f>SUM(E9:F9)</f>
        <v>292137.33999999997</v>
      </c>
      <c r="E9" s="5">
        <v>248998</v>
      </c>
      <c r="F9" s="5">
        <f>F10+F17+F20+F21+F23+F24+F25+F26+F30+F33+F40</f>
        <v>43139.34</v>
      </c>
      <c r="G9" s="37"/>
      <c r="L9" s="37"/>
      <c r="M9" s="37"/>
    </row>
    <row r="10" spans="1:10" ht="31.5" customHeight="1">
      <c r="A10" s="2" t="s">
        <v>15</v>
      </c>
      <c r="B10" s="4" t="s">
        <v>16</v>
      </c>
      <c r="C10" s="3" t="s">
        <v>13</v>
      </c>
      <c r="D10" s="3">
        <f>D11+D14</f>
        <v>3909.25</v>
      </c>
      <c r="E10" s="3">
        <f>E11+E14</f>
        <v>3421.66</v>
      </c>
      <c r="F10" s="3">
        <v>487.59</v>
      </c>
      <c r="J10" s="37"/>
    </row>
    <row r="11" spans="1:10" ht="18.75" customHeight="1">
      <c r="A11" s="2" t="s">
        <v>17</v>
      </c>
      <c r="B11" s="4" t="s">
        <v>18</v>
      </c>
      <c r="C11" s="3" t="s">
        <v>13</v>
      </c>
      <c r="D11" s="3"/>
      <c r="E11" s="3"/>
      <c r="F11" s="3"/>
      <c r="J11" s="38"/>
    </row>
    <row r="12" spans="1:6" ht="22.5" customHeight="1">
      <c r="A12" s="2"/>
      <c r="B12" s="4" t="s">
        <v>19</v>
      </c>
      <c r="C12" s="3" t="s">
        <v>20</v>
      </c>
      <c r="D12" s="3"/>
      <c r="E12" s="3"/>
      <c r="F12" s="3"/>
    </row>
    <row r="13" spans="1:7" ht="18.75" customHeight="1">
      <c r="A13" s="2"/>
      <c r="B13" s="4" t="s">
        <v>21</v>
      </c>
      <c r="C13" s="3" t="s">
        <v>22</v>
      </c>
      <c r="D13" s="3"/>
      <c r="E13" s="3"/>
      <c r="F13" s="3"/>
      <c r="G13" s="7"/>
    </row>
    <row r="14" spans="1:7" ht="23.25" customHeight="1">
      <c r="A14" s="2" t="s">
        <v>23</v>
      </c>
      <c r="B14" s="4" t="s">
        <v>24</v>
      </c>
      <c r="C14" s="3" t="s">
        <v>13</v>
      </c>
      <c r="D14" s="3">
        <f>SUM(E14:F14)</f>
        <v>3909.25</v>
      </c>
      <c r="E14" s="3">
        <v>3421.66</v>
      </c>
      <c r="F14" s="3">
        <v>487.59</v>
      </c>
      <c r="G14" s="7"/>
    </row>
    <row r="15" spans="1:7" ht="18.75" customHeight="1">
      <c r="A15" s="2"/>
      <c r="B15" s="4" t="s">
        <v>19</v>
      </c>
      <c r="C15" s="3" t="s">
        <v>20</v>
      </c>
      <c r="D15" s="3">
        <f>SUM(E15:F15)</f>
        <v>205.177</v>
      </c>
      <c r="E15" s="3">
        <v>164.16</v>
      </c>
      <c r="F15" s="3">
        <v>41.017</v>
      </c>
      <c r="G15" s="7"/>
    </row>
    <row r="16" spans="1:7" ht="130.5" customHeight="1">
      <c r="A16" s="2"/>
      <c r="B16" s="4" t="s">
        <v>21</v>
      </c>
      <c r="C16" s="3" t="s">
        <v>22</v>
      </c>
      <c r="D16" s="25" t="s">
        <v>25</v>
      </c>
      <c r="E16" s="26"/>
      <c r="F16" s="27"/>
      <c r="G16" s="7"/>
    </row>
    <row r="17" spans="1:6" ht="64.5" customHeight="1">
      <c r="A17" s="2" t="s">
        <v>26</v>
      </c>
      <c r="B17" s="4" t="s">
        <v>27</v>
      </c>
      <c r="C17" s="3" t="s">
        <v>13</v>
      </c>
      <c r="D17" s="3">
        <f>SUM(E17:F17)</f>
        <v>12337.55</v>
      </c>
      <c r="E17" s="3">
        <v>9812</v>
      </c>
      <c r="F17" s="3">
        <v>2525.55</v>
      </c>
    </row>
    <row r="18" spans="1:6" ht="19.5" customHeight="1">
      <c r="A18" s="2" t="s">
        <v>28</v>
      </c>
      <c r="B18" s="4" t="s">
        <v>29</v>
      </c>
      <c r="C18" s="3" t="s">
        <v>30</v>
      </c>
      <c r="D18" s="6">
        <f>D17/D19</f>
        <v>1.3778284595722479</v>
      </c>
      <c r="E18" s="6">
        <f>E17/E19</f>
        <v>1.3204322491219098</v>
      </c>
      <c r="F18" s="6">
        <f>F17/F19</f>
        <v>1.6577898498402306</v>
      </c>
    </row>
    <row r="19" spans="1:6" ht="30.75" customHeight="1">
      <c r="A19" s="2" t="s">
        <v>31</v>
      </c>
      <c r="B19" s="4" t="s">
        <v>32</v>
      </c>
      <c r="C19" s="3" t="s">
        <v>33</v>
      </c>
      <c r="D19" s="6">
        <f aca="true" t="shared" si="0" ref="D19:D24">SUM(E19:F19)</f>
        <v>8954.344</v>
      </c>
      <c r="E19" s="6">
        <v>7430.9</v>
      </c>
      <c r="F19" s="6">
        <v>1523.444</v>
      </c>
    </row>
    <row r="20" spans="1:6" ht="30" customHeight="1">
      <c r="A20" s="2" t="s">
        <v>34</v>
      </c>
      <c r="B20" s="4" t="s">
        <v>35</v>
      </c>
      <c r="C20" s="3" t="s">
        <v>13</v>
      </c>
      <c r="D20" s="3">
        <f t="shared" si="0"/>
        <v>29.639999999999997</v>
      </c>
      <c r="E20" s="3">
        <v>26.49</v>
      </c>
      <c r="F20" s="3">
        <v>3.15</v>
      </c>
    </row>
    <row r="21" spans="1:6" ht="30" customHeight="1">
      <c r="A21" s="2" t="s">
        <v>36</v>
      </c>
      <c r="B21" s="4" t="s">
        <v>37</v>
      </c>
      <c r="C21" s="3" t="s">
        <v>13</v>
      </c>
      <c r="D21" s="3">
        <f t="shared" si="0"/>
        <v>33862.03</v>
      </c>
      <c r="E21" s="3">
        <v>31039.39</v>
      </c>
      <c r="F21" s="10">
        <v>2822.64</v>
      </c>
    </row>
    <row r="22" spans="1:6" ht="30.75" customHeight="1">
      <c r="A22" s="2" t="s">
        <v>38</v>
      </c>
      <c r="B22" s="4" t="s">
        <v>39</v>
      </c>
      <c r="C22" s="3" t="s">
        <v>40</v>
      </c>
      <c r="D22" s="3">
        <f t="shared" si="0"/>
        <v>116</v>
      </c>
      <c r="E22" s="3">
        <v>106</v>
      </c>
      <c r="F22" s="3">
        <v>10</v>
      </c>
    </row>
    <row r="23" spans="1:6" ht="30" customHeight="1">
      <c r="A23" s="2" t="s">
        <v>41</v>
      </c>
      <c r="B23" s="4" t="s">
        <v>42</v>
      </c>
      <c r="C23" s="3" t="s">
        <v>13</v>
      </c>
      <c r="D23" s="6">
        <f t="shared" si="0"/>
        <v>10909.900000000001</v>
      </c>
      <c r="E23" s="3">
        <v>10006.7</v>
      </c>
      <c r="F23" s="9">
        <v>903.2</v>
      </c>
    </row>
    <row r="24" spans="1:6" ht="30" customHeight="1">
      <c r="A24" s="2" t="s">
        <v>43</v>
      </c>
      <c r="B24" s="4" t="s">
        <v>44</v>
      </c>
      <c r="C24" s="3" t="s">
        <v>13</v>
      </c>
      <c r="D24" s="6">
        <f t="shared" si="0"/>
        <v>28895.1</v>
      </c>
      <c r="E24" s="3">
        <v>25622</v>
      </c>
      <c r="F24" s="3">
        <v>3273.1</v>
      </c>
    </row>
    <row r="25" spans="1:6" ht="49.5" customHeight="1">
      <c r="A25" s="2" t="s">
        <v>45</v>
      </c>
      <c r="B25" s="4" t="s">
        <v>46</v>
      </c>
      <c r="C25" s="3" t="s">
        <v>13</v>
      </c>
      <c r="D25" s="3"/>
      <c r="E25" s="3"/>
      <c r="F25" s="3"/>
    </row>
    <row r="26" spans="1:6" ht="36" customHeight="1">
      <c r="A26" s="2" t="s">
        <v>47</v>
      </c>
      <c r="B26" s="4" t="s">
        <v>107</v>
      </c>
      <c r="C26" s="3" t="s">
        <v>13</v>
      </c>
      <c r="D26" s="3">
        <f aca="true" t="shared" si="1" ref="D26:D32">SUM(E26:F26)</f>
        <v>61838</v>
      </c>
      <c r="E26" s="10">
        <f>E9-E10-E17-E20-E21-E23-E24-E30-E33-E40</f>
        <v>56143.7</v>
      </c>
      <c r="F26" s="10">
        <v>5694.3</v>
      </c>
    </row>
    <row r="27" spans="1:6" ht="33.75" customHeight="1">
      <c r="A27" s="2" t="s">
        <v>48</v>
      </c>
      <c r="B27" s="4" t="s">
        <v>49</v>
      </c>
      <c r="C27" s="3" t="s">
        <v>13</v>
      </c>
      <c r="D27" s="3">
        <f t="shared" si="1"/>
        <v>26294.61</v>
      </c>
      <c r="E27" s="3">
        <v>23090.25</v>
      </c>
      <c r="F27" s="10">
        <v>3204.36</v>
      </c>
    </row>
    <row r="28" spans="1:6" ht="32.25" customHeight="1">
      <c r="A28" s="2"/>
      <c r="B28" s="4" t="s">
        <v>50</v>
      </c>
      <c r="C28" s="3" t="s">
        <v>40</v>
      </c>
      <c r="D28" s="3">
        <f t="shared" si="1"/>
        <v>60</v>
      </c>
      <c r="E28" s="3">
        <v>50</v>
      </c>
      <c r="F28" s="3">
        <v>10</v>
      </c>
    </row>
    <row r="29" spans="1:6" ht="33.75" customHeight="1">
      <c r="A29" s="2" t="s">
        <v>51</v>
      </c>
      <c r="B29" s="4" t="s">
        <v>52</v>
      </c>
      <c r="C29" s="3" t="s">
        <v>13</v>
      </c>
      <c r="D29" s="6">
        <f t="shared" si="1"/>
        <v>8501.39</v>
      </c>
      <c r="E29" s="3">
        <v>7443.99</v>
      </c>
      <c r="F29" s="9">
        <v>1057.4</v>
      </c>
    </row>
    <row r="30" spans="1:6" ht="30" customHeight="1">
      <c r="A30" s="2" t="s">
        <v>53</v>
      </c>
      <c r="B30" s="4" t="s">
        <v>108</v>
      </c>
      <c r="C30" s="3" t="s">
        <v>13</v>
      </c>
      <c r="D30" s="6">
        <f t="shared" si="1"/>
        <v>43886.880000000005</v>
      </c>
      <c r="E30" s="6">
        <v>31292.58</v>
      </c>
      <c r="F30" s="9">
        <v>12594.3</v>
      </c>
    </row>
    <row r="31" spans="1:6" ht="15.75">
      <c r="A31" s="2" t="s">
        <v>54</v>
      </c>
      <c r="B31" s="4" t="s">
        <v>55</v>
      </c>
      <c r="C31" s="3" t="s">
        <v>13</v>
      </c>
      <c r="D31" s="6">
        <f t="shared" si="1"/>
        <v>22267.31</v>
      </c>
      <c r="E31" s="3">
        <v>13530.61</v>
      </c>
      <c r="F31" s="3">
        <v>8736.7</v>
      </c>
    </row>
    <row r="32" spans="1:6" ht="15" customHeight="1">
      <c r="A32" s="2" t="s">
        <v>56</v>
      </c>
      <c r="B32" s="4" t="s">
        <v>57</v>
      </c>
      <c r="C32" s="3" t="s">
        <v>13</v>
      </c>
      <c r="D32" s="6">
        <f t="shared" si="1"/>
        <v>7245.1900000000005</v>
      </c>
      <c r="E32" s="3">
        <v>4362.09</v>
      </c>
      <c r="F32" s="9">
        <v>2883.1</v>
      </c>
    </row>
    <row r="33" spans="1:6" ht="30" customHeight="1">
      <c r="A33" s="2" t="s">
        <v>58</v>
      </c>
      <c r="B33" s="4" t="s">
        <v>109</v>
      </c>
      <c r="C33" s="3" t="s">
        <v>13</v>
      </c>
      <c r="D33" s="6">
        <f>SUM(E33:F33)</f>
        <v>72685.57</v>
      </c>
      <c r="E33" s="10">
        <f>E34+E35+E36+E38+E39</f>
        <v>58700.06</v>
      </c>
      <c r="F33" s="10">
        <f>F34+F35+F36+F38</f>
        <v>13985.510000000002</v>
      </c>
    </row>
    <row r="34" spans="1:6" ht="15.75" customHeight="1">
      <c r="A34" s="2" t="s">
        <v>59</v>
      </c>
      <c r="B34" s="4" t="s">
        <v>60</v>
      </c>
      <c r="C34" s="3" t="s">
        <v>13</v>
      </c>
      <c r="D34" s="6">
        <f aca="true" t="shared" si="2" ref="D34:D40">SUM(E34:F34)</f>
        <v>23888</v>
      </c>
      <c r="E34" s="3">
        <v>18949</v>
      </c>
      <c r="F34" s="3">
        <v>4939</v>
      </c>
    </row>
    <row r="35" spans="1:6" ht="15.75" customHeight="1">
      <c r="A35" s="2" t="s">
        <v>61</v>
      </c>
      <c r="B35" s="4" t="s">
        <v>62</v>
      </c>
      <c r="C35" s="3" t="s">
        <v>13</v>
      </c>
      <c r="D35" s="6">
        <f t="shared" si="2"/>
        <v>3714</v>
      </c>
      <c r="E35" s="3">
        <v>1804</v>
      </c>
      <c r="F35" s="3">
        <v>1910</v>
      </c>
    </row>
    <row r="36" spans="1:6" ht="15.75" customHeight="1">
      <c r="A36" s="2" t="s">
        <v>63</v>
      </c>
      <c r="B36" s="4" t="s">
        <v>64</v>
      </c>
      <c r="C36" s="3" t="s">
        <v>13</v>
      </c>
      <c r="D36" s="6">
        <f t="shared" si="2"/>
        <v>34055.56</v>
      </c>
      <c r="E36" s="3">
        <v>28689.75</v>
      </c>
      <c r="F36" s="10">
        <v>5365.81</v>
      </c>
    </row>
    <row r="37" spans="1:6" ht="33" customHeight="1">
      <c r="A37" s="2"/>
      <c r="B37" s="4" t="s">
        <v>65</v>
      </c>
      <c r="C37" s="3" t="s">
        <v>40</v>
      </c>
      <c r="D37" s="2">
        <f t="shared" si="2"/>
        <v>94</v>
      </c>
      <c r="E37" s="3">
        <v>77</v>
      </c>
      <c r="F37" s="5">
        <v>17</v>
      </c>
    </row>
    <row r="38" spans="1:6" ht="30" customHeight="1">
      <c r="A38" s="2" t="s">
        <v>66</v>
      </c>
      <c r="B38" s="4" t="s">
        <v>67</v>
      </c>
      <c r="C38" s="3" t="s">
        <v>13</v>
      </c>
      <c r="D38" s="6">
        <f t="shared" si="2"/>
        <v>11019.91</v>
      </c>
      <c r="E38" s="3">
        <v>9249.21</v>
      </c>
      <c r="F38" s="9">
        <v>1770.7</v>
      </c>
    </row>
    <row r="39" spans="1:6" ht="15" customHeight="1">
      <c r="A39" s="2" t="s">
        <v>68</v>
      </c>
      <c r="B39" s="11" t="s">
        <v>69</v>
      </c>
      <c r="C39" s="3" t="s">
        <v>13</v>
      </c>
      <c r="D39" s="6">
        <f t="shared" si="2"/>
        <v>8.1</v>
      </c>
      <c r="E39" s="12">
        <v>8.1</v>
      </c>
      <c r="F39" s="13"/>
    </row>
    <row r="40" spans="1:6" ht="77.25" customHeight="1" thickBot="1">
      <c r="A40" s="14" t="s">
        <v>70</v>
      </c>
      <c r="B40" s="15" t="s">
        <v>71</v>
      </c>
      <c r="C40" s="16" t="s">
        <v>13</v>
      </c>
      <c r="D40" s="17">
        <f t="shared" si="2"/>
        <v>23783.42</v>
      </c>
      <c r="E40" s="16">
        <v>22933.42</v>
      </c>
      <c r="F40" s="16">
        <v>850</v>
      </c>
    </row>
    <row r="41" spans="1:6" ht="45" customHeight="1" hidden="1">
      <c r="A41" s="18">
        <v>4</v>
      </c>
      <c r="B41" s="19" t="s">
        <v>72</v>
      </c>
      <c r="C41" s="20" t="s">
        <v>13</v>
      </c>
      <c r="D41" s="20"/>
      <c r="E41" s="20"/>
      <c r="F41" s="20"/>
    </row>
    <row r="42" spans="1:6" ht="30" customHeight="1" hidden="1">
      <c r="A42" s="2">
        <v>5</v>
      </c>
      <c r="B42" s="4" t="s">
        <v>73</v>
      </c>
      <c r="C42" s="3" t="s">
        <v>13</v>
      </c>
      <c r="D42" s="3"/>
      <c r="E42" s="3"/>
      <c r="F42" s="3"/>
    </row>
    <row r="43" spans="1:6" ht="99.75" customHeight="1" hidden="1">
      <c r="A43" s="2" t="s">
        <v>74</v>
      </c>
      <c r="B43" s="4" t="s">
        <v>75</v>
      </c>
      <c r="C43" s="3" t="s">
        <v>13</v>
      </c>
      <c r="D43" s="3"/>
      <c r="E43" s="3"/>
      <c r="F43" s="3"/>
    </row>
    <row r="44" spans="1:6" ht="33" customHeight="1" hidden="1">
      <c r="A44" s="2">
        <v>6</v>
      </c>
      <c r="B44" s="4" t="s">
        <v>76</v>
      </c>
      <c r="C44" s="3" t="s">
        <v>13</v>
      </c>
      <c r="D44" s="3"/>
      <c r="E44" s="3"/>
      <c r="F44" s="3"/>
    </row>
    <row r="45" spans="1:6" ht="30.75" customHeight="1" hidden="1">
      <c r="A45" s="2" t="s">
        <v>77</v>
      </c>
      <c r="B45" s="4" t="s">
        <v>78</v>
      </c>
      <c r="C45" s="3" t="s">
        <v>13</v>
      </c>
      <c r="D45" s="3"/>
      <c r="E45" s="3"/>
      <c r="F45" s="3"/>
    </row>
    <row r="46" spans="1:6" ht="31.5" customHeight="1" hidden="1">
      <c r="A46" s="2" t="s">
        <v>79</v>
      </c>
      <c r="B46" s="4" t="s">
        <v>80</v>
      </c>
      <c r="C46" s="3" t="s">
        <v>13</v>
      </c>
      <c r="D46" s="3"/>
      <c r="E46" s="3"/>
      <c r="F46" s="3"/>
    </row>
    <row r="47" spans="1:6" ht="15.75" customHeight="1" thickTop="1">
      <c r="A47" s="2">
        <v>7</v>
      </c>
      <c r="B47" s="4" t="s">
        <v>81</v>
      </c>
      <c r="C47" s="3" t="s">
        <v>82</v>
      </c>
      <c r="D47" s="3">
        <v>7834.16</v>
      </c>
      <c r="E47" s="3">
        <f>D47-F47</f>
        <v>5201.26</v>
      </c>
      <c r="F47" s="3">
        <v>2632.9</v>
      </c>
    </row>
    <row r="48" spans="1:6" ht="15.75" customHeight="1">
      <c r="A48" s="2">
        <v>8</v>
      </c>
      <c r="B48" s="4" t="s">
        <v>83</v>
      </c>
      <c r="C48" s="3" t="s">
        <v>82</v>
      </c>
      <c r="D48" s="3">
        <v>205.17</v>
      </c>
      <c r="E48" s="3">
        <f aca="true" t="shared" si="3" ref="E48:E58">D48-F48</f>
        <v>164.153</v>
      </c>
      <c r="F48" s="3">
        <v>41.017</v>
      </c>
    </row>
    <row r="49" spans="1:6" ht="15.75" customHeight="1">
      <c r="A49" s="2" t="s">
        <v>84</v>
      </c>
      <c r="B49" s="4" t="s">
        <v>85</v>
      </c>
      <c r="C49" s="3" t="s">
        <v>82</v>
      </c>
      <c r="D49" s="3"/>
      <c r="E49" s="3">
        <f t="shared" si="3"/>
        <v>0</v>
      </c>
      <c r="F49" s="3"/>
    </row>
    <row r="50" spans="1:6" ht="15.75" customHeight="1">
      <c r="A50" s="2" t="s">
        <v>86</v>
      </c>
      <c r="B50" s="4" t="s">
        <v>24</v>
      </c>
      <c r="C50" s="3" t="s">
        <v>82</v>
      </c>
      <c r="D50" s="3">
        <f>D48</f>
        <v>205.17</v>
      </c>
      <c r="E50" s="3">
        <f t="shared" si="3"/>
        <v>164.153</v>
      </c>
      <c r="F50" s="3">
        <v>41.017</v>
      </c>
    </row>
    <row r="51" spans="1:6" ht="36" customHeight="1">
      <c r="A51" s="2">
        <v>9</v>
      </c>
      <c r="B51" s="4" t="s">
        <v>87</v>
      </c>
      <c r="C51" s="3" t="s">
        <v>82</v>
      </c>
      <c r="D51" s="3"/>
      <c r="E51" s="3">
        <f t="shared" si="3"/>
        <v>0</v>
      </c>
      <c r="F51" s="3"/>
    </row>
    <row r="52" spans="1:6" ht="30.75" customHeight="1">
      <c r="A52" s="2">
        <v>10</v>
      </c>
      <c r="B52" s="4" t="s">
        <v>88</v>
      </c>
      <c r="C52" s="3" t="s">
        <v>82</v>
      </c>
      <c r="D52" s="3">
        <v>5821.46</v>
      </c>
      <c r="E52" s="3">
        <f t="shared" si="3"/>
        <v>4181.586</v>
      </c>
      <c r="F52" s="3">
        <v>1639.874</v>
      </c>
    </row>
    <row r="53" spans="1:6" ht="17.25" customHeight="1">
      <c r="A53" s="2" t="s">
        <v>89</v>
      </c>
      <c r="B53" s="4" t="s">
        <v>90</v>
      </c>
      <c r="C53" s="3" t="s">
        <v>82</v>
      </c>
      <c r="D53" s="3">
        <v>1286.4</v>
      </c>
      <c r="E53" s="3">
        <f t="shared" si="3"/>
        <v>418.0000000000001</v>
      </c>
      <c r="F53" s="3">
        <v>868.4</v>
      </c>
    </row>
    <row r="54" spans="1:6" ht="15.75">
      <c r="A54" s="2" t="s">
        <v>91</v>
      </c>
      <c r="B54" s="4" t="s">
        <v>92</v>
      </c>
      <c r="C54" s="3" t="s">
        <v>82</v>
      </c>
      <c r="D54" s="3">
        <f>D52-D53</f>
        <v>4535.0599999999995</v>
      </c>
      <c r="E54" s="6">
        <f t="shared" si="3"/>
        <v>3763.5859999999993</v>
      </c>
      <c r="F54" s="6">
        <f>F52-F53</f>
        <v>771.474</v>
      </c>
    </row>
    <row r="55" spans="1:6" ht="20.25" customHeight="1">
      <c r="A55" s="2">
        <v>11</v>
      </c>
      <c r="B55" s="4" t="s">
        <v>93</v>
      </c>
      <c r="C55" s="3" t="s">
        <v>94</v>
      </c>
      <c r="D55" s="2">
        <f>(D47-D52-D60)/D47*100</f>
        <v>23.473990829903908</v>
      </c>
      <c r="E55" s="2">
        <f>(E47-E52-E60)/E47*100</f>
        <v>16.264597424470224</v>
      </c>
      <c r="F55" s="2">
        <f>(F47-F52-F60)/F47*100</f>
        <v>35.312621064225766</v>
      </c>
    </row>
    <row r="56" spans="1:6" ht="31.5">
      <c r="A56" s="2">
        <v>12</v>
      </c>
      <c r="B56" s="4" t="s">
        <v>95</v>
      </c>
      <c r="C56" s="3" t="s">
        <v>96</v>
      </c>
      <c r="D56" s="3">
        <v>335.54</v>
      </c>
      <c r="E56" s="3">
        <f t="shared" si="3"/>
        <v>301.74</v>
      </c>
      <c r="F56" s="3">
        <v>33.8</v>
      </c>
    </row>
    <row r="57" spans="1:6" ht="15.75">
      <c r="A57" s="2">
        <v>13</v>
      </c>
      <c r="B57" s="4" t="s">
        <v>97</v>
      </c>
      <c r="C57" s="3" t="s">
        <v>98</v>
      </c>
      <c r="D57" s="3">
        <v>141</v>
      </c>
      <c r="E57" s="3">
        <f t="shared" si="3"/>
        <v>128</v>
      </c>
      <c r="F57" s="3">
        <v>13</v>
      </c>
    </row>
    <row r="58" spans="1:6" ht="31.5">
      <c r="A58" s="2">
        <v>14</v>
      </c>
      <c r="B58" s="4" t="s">
        <v>99</v>
      </c>
      <c r="C58" s="3" t="s">
        <v>98</v>
      </c>
      <c r="D58" s="3">
        <v>6</v>
      </c>
      <c r="E58" s="3">
        <f t="shared" si="3"/>
        <v>6</v>
      </c>
      <c r="F58" s="3"/>
    </row>
    <row r="59" spans="1:6" ht="69.75" customHeight="1">
      <c r="A59" s="2">
        <v>16</v>
      </c>
      <c r="B59" s="4" t="s">
        <v>100</v>
      </c>
      <c r="C59" s="3" t="s">
        <v>101</v>
      </c>
      <c r="D59" s="6">
        <f>D19/D47</f>
        <v>1.1429871230610555</v>
      </c>
      <c r="E59" s="6">
        <f>E19/E47</f>
        <v>1.428673052298866</v>
      </c>
      <c r="F59" s="6">
        <f>F19/F47</f>
        <v>0.5786182536366744</v>
      </c>
    </row>
    <row r="60" spans="1:6" ht="30" customHeight="1">
      <c r="A60" s="2">
        <v>17</v>
      </c>
      <c r="B60" s="4" t="s">
        <v>102</v>
      </c>
      <c r="C60" s="3" t="s">
        <v>103</v>
      </c>
      <c r="D60" s="3">
        <v>173.71</v>
      </c>
      <c r="E60" s="3">
        <v>173.71</v>
      </c>
      <c r="F60" s="3">
        <v>63.28</v>
      </c>
    </row>
    <row r="61" spans="1:6" ht="30" customHeight="1">
      <c r="A61" s="2" t="s">
        <v>104</v>
      </c>
      <c r="B61" s="4" t="s">
        <v>105</v>
      </c>
      <c r="C61" s="3" t="s">
        <v>106</v>
      </c>
      <c r="D61" s="3">
        <v>52.98</v>
      </c>
      <c r="E61" s="3"/>
      <c r="F61" s="3">
        <v>52.98</v>
      </c>
    </row>
    <row r="63" ht="15.75">
      <c r="B63" s="21"/>
    </row>
    <row r="64" spans="1:5" ht="15.75">
      <c r="A64" s="41"/>
      <c r="B64" s="21"/>
      <c r="E64" s="42"/>
    </row>
  </sheetData>
  <sheetProtection/>
  <mergeCells count="9">
    <mergeCell ref="D7:F7"/>
    <mergeCell ref="D16:F16"/>
    <mergeCell ref="A1:F1"/>
    <mergeCell ref="A2:F2"/>
    <mergeCell ref="A4:A5"/>
    <mergeCell ref="B4:B5"/>
    <mergeCell ref="C4:C5"/>
    <mergeCell ref="D4:D5"/>
    <mergeCell ref="E4:F4"/>
  </mergeCells>
  <printOptions horizontalCentered="1"/>
  <pageMargins left="0.984251968503937" right="0.1968503937007874" top="0.3937007874015748" bottom="0.3937007874015748" header="0.5118110236220472" footer="0.11811023622047245"/>
  <pageSetup fitToHeight="5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Потемкина Татьяна Евгеньевна</dc:creator>
  <cp:keywords/>
  <dc:description/>
  <cp:lastModifiedBy>Потемкина Татьяна Евгеньевна</cp:lastModifiedBy>
  <dcterms:created xsi:type="dcterms:W3CDTF">2012-05-11T01:30:15Z</dcterms:created>
  <dcterms:modified xsi:type="dcterms:W3CDTF">2012-05-11T01:31:53Z</dcterms:modified>
  <cp:category/>
  <cp:version/>
  <cp:contentType/>
  <cp:contentStatus/>
</cp:coreProperties>
</file>