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фин-хоз деят" sheetId="1" r:id="rId1"/>
  </sheets>
  <externalReferences>
    <externalReference r:id="rId4"/>
  </externalReferences>
  <definedNames>
    <definedName name="_xlnm.Print_Area" localSheetId="0">'фин-хоз деят'!$A$1:$F$72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<sst xmlns="http://schemas.openxmlformats.org/spreadsheetml/2006/main" count="186" uniqueCount="140">
  <si>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</si>
  <si>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</si>
  <si>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</si>
  <si>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</si>
  <si>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</si>
  <si>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</si>
  <si>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</si>
  <si>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</si>
  <si>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</si>
  <si>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</si>
  <si>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</si>
  <si>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</si>
  <si>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</si>
  <si>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</si>
  <si>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услуги холодного водоснабжения</t>
  </si>
  <si>
    <t>2</t>
  </si>
  <si>
    <t>Выручка от регулируемой деятельности</t>
  </si>
  <si>
    <t>тыс.руб.</t>
  </si>
  <si>
    <t>Доходы от основной деятельности- 131170,5 тыс. руб. снижение реализации холодной воды на 393,3 тыс.м3, прочие доходы - 3372,8 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</si>
  <si>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</si>
  <si>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</si>
  <si>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</si>
  <si>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ОАО "УС-604"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</si>
  <si>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</si>
  <si>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</si>
  <si>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</si>
  <si>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</si>
  <si>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</si>
  <si>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</si>
  <si>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</si>
  <si>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</si>
  <si>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</si>
  <si>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</si>
  <si>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</si>
  <si>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</si>
  <si>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руб./ кВтч</t>
  </si>
  <si>
    <t>3.2.2</t>
  </si>
  <si>
    <t>объем приобретенной электрической энергии</t>
  </si>
  <si>
    <t>тыс.кВтч</t>
  </si>
  <si>
    <t>1.Экономия связана с меньшим забором воды из поверхностного водоисточника на 391,1 тыс.м3., с подземного водоисточника на 558,0 тыс.м3. 2.Проведены эноргосберегающие мероприятия</t>
  </si>
  <si>
    <t>3.3</t>
  </si>
  <si>
    <t>Расходы на химреагенты, используемые в технологическом процессе</t>
  </si>
  <si>
    <t xml:space="preserve">Экономия связана с меньшим забором воды из поверхностного водоисточника на 391,1 тыс.м3., с подземного водоисточника на 558,0 тыс.м3. </t>
  </si>
  <si>
    <t>3.4</t>
  </si>
  <si>
    <t>Расходы на оплату труда основного производственного персонала</t>
  </si>
  <si>
    <t>Органом регулирования в расходы по плате труда основного производственного персонала включены также расходы по оплате труда вспомогательных рабочих. В фактических расходах по правилам бухгалтерского учета заработная плата вспомогательных рабочих относится к цеховым расходам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</si>
  <si>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</si>
  <si>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</si>
  <si>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</si>
  <si>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</si>
  <si>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</si>
  <si>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</si>
  <si>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</si>
  <si>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</si>
  <si>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</si>
  <si>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</si>
  <si>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</si>
  <si>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Увеличение расходов по АТУ  на 2169,4 тыс.руб. и РСУ на 859,6 тыс.руб.связано с перераспределением  транспорта и затрат ремонтно-строительного участка, коммунальные услуги в части отопления превышение плана на 1337,7 тыс.руб (в связи с температурой наружного воздуха ниже планируемой)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</si>
  <si>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</si>
  <si>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</si>
  <si>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</si>
  <si>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</si>
  <si>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</si>
  <si>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</si>
  <si>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</si>
  <si>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</si>
  <si>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</si>
  <si>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</si>
  <si>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</si>
  <si>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</si>
  <si>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Выполнение объема ремонтных работ меньше плана связано со невыполнением производственной программы на 3,8% и как следствие недополученными доходами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</si>
  <si>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</si>
  <si>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</si>
  <si>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</si>
  <si>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</si>
  <si>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</si>
  <si>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</si>
  <si>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</si>
  <si>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</si>
  <si>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</si>
  <si>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</si>
  <si>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</si>
  <si>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</si>
  <si>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</si>
  <si>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прибыль(убыток)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</si>
  <si>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</si>
  <si>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</si>
  <si>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</si>
  <si>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</si>
  <si>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</si>
  <si>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</si>
  <si>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</si>
  <si>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</si>
  <si>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</si>
  <si>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</si>
  <si>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</si>
  <si>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</si>
  <si>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</si>
  <si>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</si>
  <si>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</si>
  <si>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</si>
  <si>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</si>
  <si>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</si>
  <si>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</si>
  <si>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</si>
  <si>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</si>
  <si>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</si>
  <si>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</si>
  <si>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</si>
  <si>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</si>
  <si>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</si>
  <si>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</si>
  <si>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</si>
  <si>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</si>
  <si>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</si>
  <si>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</si>
  <si>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</si>
  <si>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</si>
  <si>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</si>
  <si>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</si>
  <si>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</si>
  <si>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</si>
  <si>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</si>
  <si>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</si>
  <si>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технология+объекты (город)</t>
  </si>
  <si>
    <t>17.1</t>
  </si>
  <si>
    <t xml:space="preserve">   расход воды на хозяйственно-бытовые нужды предприятия</t>
  </si>
  <si>
    <t>объекты МУП ТС( в город)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</si>
  <si>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</si>
  <si>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</si>
  <si>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</si>
  <si>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</si>
  <si>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см. в архиве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</si>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</sst>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.00"/>
    <numFmt numFmtId="167" formatCode="0.00"/>
    <numFmt numFmtId="168" formatCode="0.0"/>
    <numFmt numFmtId="169" formatCode="#,##0.000"/>
    <numFmt numFmtId="170" formatCode="0.0000"/>
    <numFmt numFmtId="171" formatCode="0.000"/>
    <numFmt numFmtId="172" formatCode="0"/>
  </numFmts>
  <fonts count="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5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Fill="1" applyBorder="1" applyAlignment="1" applyProtection="1">
      <alignment horizontal="center" vertical="top" wrapText="1"/>
      <protection/>
    </xf>
    <xf numFmtId="164" fontId="3" fillId="3" borderId="0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wrapText="1"/>
      <protection/>
    </xf>
    <xf numFmtId="164" fontId="3" fillId="0" borderId="5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 vertical="center"/>
    </xf>
    <xf numFmtId="165" fontId="3" fillId="0" borderId="5" xfId="0" applyNumberFormat="1" applyFont="1" applyFill="1" applyBorder="1" applyAlignment="1" applyProtection="1">
      <alignment horizontal="center" vertical="center"/>
      <protection/>
    </xf>
    <xf numFmtId="164" fontId="3" fillId="0" borderId="5" xfId="0" applyFont="1" applyFill="1" applyBorder="1" applyAlignment="1" applyProtection="1">
      <alignment vertical="center" wrapText="1"/>
      <protection/>
    </xf>
    <xf numFmtId="164" fontId="3" fillId="0" borderId="0" xfId="0" applyFont="1" applyFill="1" applyAlignment="1">
      <alignment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Font="1" applyFill="1" applyBorder="1" applyAlignment="1">
      <alignment wrapText="1"/>
    </xf>
    <xf numFmtId="167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3" fillId="0" borderId="5" xfId="0" applyFont="1" applyFill="1" applyBorder="1" applyAlignment="1">
      <alignment/>
    </xf>
    <xf numFmtId="166" fontId="3" fillId="0" borderId="5" xfId="0" applyNumberFormat="1" applyFont="1" applyFill="1" applyBorder="1" applyAlignment="1" applyProtection="1">
      <alignment horizontal="center" vertical="center"/>
      <protection/>
    </xf>
    <xf numFmtId="164" fontId="7" fillId="0" borderId="5" xfId="0" applyFont="1" applyFill="1" applyBorder="1" applyAlignment="1">
      <alignment vertical="center"/>
    </xf>
    <xf numFmtId="164" fontId="3" fillId="0" borderId="5" xfId="0" applyFont="1" applyFill="1" applyBorder="1" applyAlignment="1" applyProtection="1">
      <alignment horizontal="left" vertical="center" wrapText="1"/>
      <protection/>
    </xf>
    <xf numFmtId="168" fontId="3" fillId="0" borderId="5" xfId="0" applyNumberFormat="1" applyFont="1" applyFill="1" applyBorder="1" applyAlignment="1" applyProtection="1">
      <alignment horizontal="center" vertical="center" wrapText="1"/>
      <protection/>
    </xf>
    <xf numFmtId="169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Fill="1" applyBorder="1" applyAlignment="1">
      <alignment vertical="top" wrapText="1"/>
    </xf>
    <xf numFmtId="170" fontId="3" fillId="0" borderId="5" xfId="0" applyNumberFormat="1" applyFont="1" applyFill="1" applyBorder="1" applyAlignment="1" applyProtection="1">
      <alignment horizontal="center" vertical="center" wrapText="1"/>
      <protection/>
    </xf>
    <xf numFmtId="170" fontId="3" fillId="0" borderId="5" xfId="0" applyNumberFormat="1" applyFont="1" applyFill="1" applyBorder="1" applyAlignment="1" applyProtection="1">
      <alignment horizontal="center" vertical="center"/>
      <protection locked="0"/>
    </xf>
    <xf numFmtId="167" fontId="3" fillId="0" borderId="5" xfId="0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 applyProtection="1">
      <alignment horizontal="center" vertical="center"/>
      <protection locked="0"/>
    </xf>
    <xf numFmtId="171" fontId="3" fillId="0" borderId="5" xfId="0" applyNumberFormat="1" applyFont="1" applyFill="1" applyBorder="1" applyAlignment="1" applyProtection="1">
      <alignment horizontal="center" vertical="center"/>
      <protection/>
    </xf>
    <xf numFmtId="171" fontId="3" fillId="0" borderId="5" xfId="0" applyNumberFormat="1" applyFont="1" applyFill="1" applyBorder="1" applyAlignment="1" applyProtection="1">
      <alignment horizontal="center" vertical="center"/>
      <protection locked="0"/>
    </xf>
    <xf numFmtId="171" fontId="3" fillId="0" borderId="5" xfId="0" applyNumberFormat="1" applyFont="1" applyFill="1" applyBorder="1" applyAlignment="1" applyProtection="1">
      <alignment horizontal="center" vertical="center" wrapText="1"/>
      <protection/>
    </xf>
    <xf numFmtId="172" fontId="3" fillId="0" borderId="5" xfId="0" applyNumberFormat="1" applyFont="1" applyFill="1" applyBorder="1" applyAlignment="1" applyProtection="1">
      <alignment horizontal="center" vertical="center"/>
      <protection locked="0"/>
    </xf>
    <xf numFmtId="169" fontId="3" fillId="0" borderId="5" xfId="0" applyNumberFormat="1" applyFont="1" applyFill="1" applyBorder="1" applyAlignment="1" applyProtection="1">
      <alignment horizontal="center" vertical="center"/>
      <protection/>
    </xf>
    <xf numFmtId="164" fontId="6" fillId="0" borderId="5" xfId="0" applyFont="1" applyFill="1" applyBorder="1" applyAlignment="1">
      <alignment vertical="center"/>
    </xf>
    <xf numFmtId="164" fontId="3" fillId="0" borderId="5" xfId="0" applyFont="1" applyFill="1" applyBorder="1" applyAlignment="1">
      <alignment horizontal="center"/>
    </xf>
    <xf numFmtId="164" fontId="3" fillId="0" borderId="5" xfId="0" applyFont="1" applyFill="1" applyBorder="1" applyAlignment="1">
      <alignment wrapText="1"/>
    </xf>
    <xf numFmtId="164" fontId="3" fillId="0" borderId="5" xfId="0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wrapText="1"/>
    </xf>
    <xf numFmtId="164" fontId="3" fillId="3" borderId="0" xfId="0" applyFont="1" applyFill="1" applyBorder="1" applyAlignment="1" applyProtection="1">
      <alignment horizontal="left" wrapText="1"/>
      <protection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4" width="13.375" style="1" customWidth="1"/>
    <col min="5" max="5" width="13.875" style="1" customWidth="1"/>
    <col min="6" max="6" width="25.625" style="3" customWidth="1"/>
    <col min="7" max="16384" width="9.125" style="3" customWidth="1"/>
  </cols>
  <sheetData>
    <row r="1" ht="12.75">
      <c r="F1" s="4" t="s">
        <v>0</v>
      </c>
    </row>
    <row r="2" ht="12.75">
      <c r="F2" s="4"/>
    </row>
    <row r="3" spans="1:6" ht="75.75" customHeight="1">
      <c r="A3" s="5" t="s">
        <v>1</v>
      </c>
      <c r="B3" s="5"/>
      <c r="C3" s="5"/>
      <c r="D3" s="5"/>
      <c r="E3" s="5"/>
      <c r="F3" s="5"/>
    </row>
    <row r="4" spans="1:6" ht="33" customHeight="1">
      <c r="A4" s="6"/>
      <c r="B4" s="7" t="s">
        <v>2</v>
      </c>
      <c r="C4" s="7"/>
      <c r="D4" s="7"/>
      <c r="E4" s="7"/>
      <c r="F4" s="6"/>
    </row>
    <row r="5" spans="1:6" ht="23.25" customHeight="1">
      <c r="A5" s="6"/>
      <c r="B5" s="8" t="s">
        <v>3</v>
      </c>
      <c r="C5" s="8"/>
      <c r="D5" s="8"/>
      <c r="E5" s="8"/>
      <c r="F5" s="6"/>
    </row>
    <row r="6" spans="1:6" ht="12" customHeight="1">
      <c r="A6" s="9"/>
      <c r="B6" s="9"/>
      <c r="C6" s="9"/>
      <c r="D6" s="9"/>
      <c r="E6" s="10"/>
      <c r="F6" s="10"/>
    </row>
    <row r="7" spans="1:6" ht="31.5" customHeight="1">
      <c r="A7" s="11" t="s">
        <v>4</v>
      </c>
      <c r="B7" s="11" t="s">
        <v>5</v>
      </c>
      <c r="C7" s="11" t="s">
        <v>6</v>
      </c>
      <c r="D7" s="11" t="s">
        <v>7</v>
      </c>
      <c r="E7" s="11"/>
      <c r="F7" s="12" t="s">
        <v>8</v>
      </c>
    </row>
    <row r="8" spans="1:6" ht="12.75">
      <c r="A8" s="11"/>
      <c r="B8" s="11"/>
      <c r="C8" s="11"/>
      <c r="D8" s="11" t="s">
        <v>9</v>
      </c>
      <c r="E8" s="11" t="s">
        <v>10</v>
      </c>
      <c r="F8" s="12"/>
    </row>
    <row r="9" spans="1:6" ht="12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6" s="15" customFormat="1" ht="15.75" customHeight="1">
      <c r="A10" s="13" t="s">
        <v>11</v>
      </c>
      <c r="B10" s="14" t="s">
        <v>12</v>
      </c>
      <c r="C10" s="11" t="s">
        <v>13</v>
      </c>
      <c r="D10" s="11" t="s">
        <v>14</v>
      </c>
      <c r="E10" s="11"/>
      <c r="F10" s="11"/>
    </row>
    <row r="11" spans="1:6" s="15" customFormat="1" ht="12.75">
      <c r="A11" s="13" t="s">
        <v>15</v>
      </c>
      <c r="B11" s="14" t="s">
        <v>16</v>
      </c>
      <c r="C11" s="11" t="s">
        <v>17</v>
      </c>
      <c r="D11" s="11">
        <v>136269.2</v>
      </c>
      <c r="E11" s="16">
        <v>134543.31</v>
      </c>
      <c r="F11" s="17" t="s">
        <v>18</v>
      </c>
    </row>
    <row r="12" spans="1:6" s="15" customFormat="1" ht="12.75">
      <c r="A12" s="13">
        <v>3</v>
      </c>
      <c r="B12" s="14" t="s">
        <v>19</v>
      </c>
      <c r="C12" s="11" t="s">
        <v>17</v>
      </c>
      <c r="D12" s="18">
        <f>D13+D20+D23+D24+D26+D27+D29+D32+D35</f>
        <v>133483.19999999998</v>
      </c>
      <c r="E12" s="18">
        <f>E13+E20+E23+E24+E26+E27+E29+E32+E35</f>
        <v>137497.97</v>
      </c>
      <c r="F12" s="19"/>
    </row>
    <row r="13" spans="1:6" s="15" customFormat="1" ht="12.75">
      <c r="A13" s="13" t="s">
        <v>20</v>
      </c>
      <c r="B13" s="14" t="s">
        <v>21</v>
      </c>
      <c r="C13" s="11" t="s">
        <v>17</v>
      </c>
      <c r="D13" s="11">
        <v>1009.6</v>
      </c>
      <c r="E13" s="20">
        <v>1165</v>
      </c>
      <c r="F13" s="21" t="s">
        <v>22</v>
      </c>
    </row>
    <row r="14" spans="1:6" s="15" customFormat="1" ht="12.75">
      <c r="A14" s="13" t="s">
        <v>23</v>
      </c>
      <c r="B14" s="14" t="s">
        <v>24</v>
      </c>
      <c r="C14" s="11" t="s">
        <v>17</v>
      </c>
      <c r="D14" s="18">
        <v>0</v>
      </c>
      <c r="E14" s="16">
        <v>0</v>
      </c>
      <c r="F14" s="19"/>
    </row>
    <row r="15" spans="1:6" s="15" customFormat="1" ht="12.75">
      <c r="A15" s="13"/>
      <c r="B15" s="14" t="s">
        <v>25</v>
      </c>
      <c r="C15" s="11" t="s">
        <v>26</v>
      </c>
      <c r="D15" s="18">
        <v>0</v>
      </c>
      <c r="E15" s="16">
        <v>0</v>
      </c>
      <c r="F15" s="19"/>
    </row>
    <row r="16" spans="1:6" s="15" customFormat="1" ht="12.75">
      <c r="A16" s="13"/>
      <c r="B16" s="14" t="s">
        <v>27</v>
      </c>
      <c r="C16" s="11" t="s">
        <v>28</v>
      </c>
      <c r="D16" s="18">
        <v>0</v>
      </c>
      <c r="E16" s="16">
        <v>0</v>
      </c>
      <c r="F16" s="19"/>
    </row>
    <row r="17" spans="1:6" s="15" customFormat="1" ht="12.75">
      <c r="A17" s="13" t="s">
        <v>29</v>
      </c>
      <c r="B17" s="22" t="s">
        <v>30</v>
      </c>
      <c r="C17" s="11" t="s">
        <v>17</v>
      </c>
      <c r="D17" s="23">
        <f>D18*D19</f>
        <v>1009.5858000000001</v>
      </c>
      <c r="E17" s="16">
        <f>E18*E19</f>
        <v>1165.0032</v>
      </c>
      <c r="F17" s="19"/>
    </row>
    <row r="18" spans="1:6" s="15" customFormat="1" ht="12.75">
      <c r="A18" s="13"/>
      <c r="B18" s="14" t="s">
        <v>25</v>
      </c>
      <c r="C18" s="11" t="s">
        <v>26</v>
      </c>
      <c r="D18" s="11">
        <v>32.993</v>
      </c>
      <c r="E18" s="24">
        <v>38.072</v>
      </c>
      <c r="F18" s="19"/>
    </row>
    <row r="19" spans="1:6" s="15" customFormat="1" ht="12.75">
      <c r="A19" s="13"/>
      <c r="B19" s="14" t="s">
        <v>27</v>
      </c>
      <c r="C19" s="11" t="s">
        <v>28</v>
      </c>
      <c r="D19" s="11">
        <v>30.6</v>
      </c>
      <c r="E19" s="16">
        <v>30.6</v>
      </c>
      <c r="F19" s="19"/>
    </row>
    <row r="20" spans="1:6" s="15" customFormat="1" ht="70.5" customHeight="1">
      <c r="A20" s="13" t="s">
        <v>31</v>
      </c>
      <c r="B20" s="14" t="s">
        <v>32</v>
      </c>
      <c r="C20" s="11" t="s">
        <v>17</v>
      </c>
      <c r="D20" s="11">
        <f>17221.2</f>
        <v>17221.2</v>
      </c>
      <c r="E20" s="16">
        <f>14894.94</f>
        <v>14894.94</v>
      </c>
      <c r="F20" s="25"/>
    </row>
    <row r="21" spans="1:6" s="15" customFormat="1" ht="12.75">
      <c r="A21" s="13" t="s">
        <v>33</v>
      </c>
      <c r="B21" s="14" t="s">
        <v>34</v>
      </c>
      <c r="C21" s="11" t="s">
        <v>35</v>
      </c>
      <c r="D21" s="26">
        <f>D20/D22</f>
        <v>1.4210592243339684</v>
      </c>
      <c r="E21" s="27">
        <f>E20/E22</f>
        <v>1.482016633278457</v>
      </c>
      <c r="F21" s="19"/>
    </row>
    <row r="22" spans="1:6" s="15" customFormat="1" ht="12.75">
      <c r="A22" s="13" t="s">
        <v>36</v>
      </c>
      <c r="B22" s="14" t="s">
        <v>37</v>
      </c>
      <c r="C22" s="11" t="s">
        <v>38</v>
      </c>
      <c r="D22" s="11">
        <f>1071.237+11047.329</f>
        <v>12118.565999999999</v>
      </c>
      <c r="E22" s="27">
        <f>788.626+9261.828</f>
        <v>10050.454</v>
      </c>
      <c r="F22" s="17" t="s">
        <v>39</v>
      </c>
    </row>
    <row r="23" spans="1:6" s="15" customFormat="1" ht="12.75">
      <c r="A23" s="13" t="s">
        <v>40</v>
      </c>
      <c r="B23" s="14" t="s">
        <v>41</v>
      </c>
      <c r="C23" s="11" t="s">
        <v>17</v>
      </c>
      <c r="D23" s="11">
        <v>5975.7</v>
      </c>
      <c r="E23" s="28">
        <v>4590.78</v>
      </c>
      <c r="F23" s="17" t="s">
        <v>42</v>
      </c>
    </row>
    <row r="24" spans="1:6" s="15" customFormat="1" ht="198" customHeight="1">
      <c r="A24" s="13" t="s">
        <v>43</v>
      </c>
      <c r="B24" s="14" t="s">
        <v>44</v>
      </c>
      <c r="C24" s="11" t="s">
        <v>17</v>
      </c>
      <c r="D24" s="18">
        <v>28653.6</v>
      </c>
      <c r="E24" s="28">
        <f>25750.31</f>
        <v>25750.31</v>
      </c>
      <c r="F24" s="17" t="s">
        <v>45</v>
      </c>
    </row>
    <row r="25" spans="1:6" s="15" customFormat="1" ht="12.75">
      <c r="A25" s="13" t="s">
        <v>46</v>
      </c>
      <c r="B25" s="22" t="s">
        <v>47</v>
      </c>
      <c r="C25" s="11" t="s">
        <v>48</v>
      </c>
      <c r="D25" s="11">
        <v>164.3</v>
      </c>
      <c r="E25" s="29">
        <v>134</v>
      </c>
      <c r="F25" s="19"/>
    </row>
    <row r="26" spans="1:6" s="15" customFormat="1" ht="12.75">
      <c r="A26" s="13" t="s">
        <v>49</v>
      </c>
      <c r="B26" s="14" t="s">
        <v>50</v>
      </c>
      <c r="C26" s="11" t="s">
        <v>17</v>
      </c>
      <c r="D26" s="18">
        <v>7507.2</v>
      </c>
      <c r="E26" s="28">
        <f>6687.47</f>
        <v>6687.47</v>
      </c>
      <c r="F26" s="19"/>
    </row>
    <row r="27" spans="1:6" s="15" customFormat="1" ht="12.75">
      <c r="A27" s="13" t="s">
        <v>51</v>
      </c>
      <c r="B27" s="14" t="s">
        <v>52</v>
      </c>
      <c r="C27" s="11" t="s">
        <v>17</v>
      </c>
      <c r="D27" s="18">
        <v>12607.5</v>
      </c>
      <c r="E27" s="28">
        <v>11675.69</v>
      </c>
      <c r="F27" s="19"/>
    </row>
    <row r="28" spans="1:6" s="15" customFormat="1" ht="12.75">
      <c r="A28" s="13" t="s">
        <v>53</v>
      </c>
      <c r="B28" s="14" t="s">
        <v>54</v>
      </c>
      <c r="C28" s="11" t="s">
        <v>17</v>
      </c>
      <c r="D28" s="11"/>
      <c r="E28" s="27"/>
      <c r="F28" s="19"/>
    </row>
    <row r="29" spans="1:6" s="15" customFormat="1" ht="12.75">
      <c r="A29" s="13" t="s">
        <v>55</v>
      </c>
      <c r="B29" s="14" t="s">
        <v>56</v>
      </c>
      <c r="C29" s="11" t="s">
        <v>17</v>
      </c>
      <c r="D29" s="11">
        <f>41623.3-3751.9+3337.8</f>
        <v>41209.200000000004</v>
      </c>
      <c r="E29" s="28">
        <f>59612-E35</f>
        <v>51661.76</v>
      </c>
      <c r="F29" s="17" t="s">
        <v>57</v>
      </c>
    </row>
    <row r="30" spans="1:6" s="15" customFormat="1" ht="12.75">
      <c r="A30" s="13" t="s">
        <v>58</v>
      </c>
      <c r="B30" s="14" t="s">
        <v>59</v>
      </c>
      <c r="C30" s="11" t="s">
        <v>17</v>
      </c>
      <c r="D30" s="18">
        <v>5432.2</v>
      </c>
      <c r="E30" s="28">
        <f>7430.99+1582.34</f>
        <v>9013.33</v>
      </c>
      <c r="F30" s="17" t="s">
        <v>45</v>
      </c>
    </row>
    <row r="31" spans="1:6" s="15" customFormat="1" ht="12.75">
      <c r="A31" s="13" t="s">
        <v>60</v>
      </c>
      <c r="B31" s="14" t="s">
        <v>61</v>
      </c>
      <c r="C31" s="11" t="s">
        <v>17</v>
      </c>
      <c r="D31" s="18">
        <v>1423.2</v>
      </c>
      <c r="E31" s="28">
        <f>1916.7+411</f>
        <v>2327.7</v>
      </c>
      <c r="F31" s="19"/>
    </row>
    <row r="32" spans="1:6" s="15" customFormat="1" ht="12.75">
      <c r="A32" s="13" t="s">
        <v>62</v>
      </c>
      <c r="B32" s="14" t="s">
        <v>63</v>
      </c>
      <c r="C32" s="11" t="s">
        <v>17</v>
      </c>
      <c r="D32" s="11">
        <v>10378.9</v>
      </c>
      <c r="E32" s="28">
        <v>13121.78</v>
      </c>
      <c r="F32" s="19"/>
    </row>
    <row r="33" spans="1:6" s="15" customFormat="1" ht="12.75">
      <c r="A33" s="13" t="s">
        <v>64</v>
      </c>
      <c r="B33" s="14" t="s">
        <v>65</v>
      </c>
      <c r="C33" s="11" t="s">
        <v>17</v>
      </c>
      <c r="D33" s="23">
        <f>16198.3*0.345</f>
        <v>5588.4135</v>
      </c>
      <c r="E33" s="28">
        <f>22781.84*0.3433</f>
        <v>7821.005672</v>
      </c>
      <c r="F33" s="19"/>
    </row>
    <row r="34" spans="1:6" s="15" customFormat="1" ht="12.75">
      <c r="A34" s="13" t="s">
        <v>66</v>
      </c>
      <c r="B34" s="14" t="s">
        <v>67</v>
      </c>
      <c r="C34" s="11" t="s">
        <v>17</v>
      </c>
      <c r="D34" s="23">
        <f>4244*0.345</f>
        <v>1464.1799999999998</v>
      </c>
      <c r="E34" s="28">
        <f>5426.94*0.3433</f>
        <v>1863.0685019999999</v>
      </c>
      <c r="F34" s="19"/>
    </row>
    <row r="35" spans="1:6" s="15" customFormat="1" ht="135" customHeight="1">
      <c r="A35" s="13" t="s">
        <v>68</v>
      </c>
      <c r="B35" s="14" t="s">
        <v>69</v>
      </c>
      <c r="C35" s="11" t="s">
        <v>17</v>
      </c>
      <c r="D35" s="23">
        <v>8920.3</v>
      </c>
      <c r="E35" s="28">
        <v>7950.24</v>
      </c>
      <c r="F35" s="17" t="s">
        <v>70</v>
      </c>
    </row>
    <row r="36" spans="1:6" s="15" customFormat="1" ht="12.75">
      <c r="A36" s="13" t="s">
        <v>71</v>
      </c>
      <c r="B36" s="14" t="s">
        <v>72</v>
      </c>
      <c r="C36" s="11" t="s">
        <v>17</v>
      </c>
      <c r="D36" s="23">
        <v>8920.3</v>
      </c>
      <c r="E36" s="28">
        <f>E35</f>
        <v>7950.24</v>
      </c>
      <c r="F36" s="19"/>
    </row>
    <row r="37" spans="1:6" s="15" customFormat="1" ht="12.75">
      <c r="A37" s="13" t="s">
        <v>73</v>
      </c>
      <c r="B37" s="14" t="s">
        <v>74</v>
      </c>
      <c r="C37" s="11" t="s">
        <v>17</v>
      </c>
      <c r="D37" s="18">
        <v>0</v>
      </c>
      <c r="E37" s="28">
        <v>0</v>
      </c>
      <c r="F37" s="19"/>
    </row>
    <row r="38" spans="1:6" s="15" customFormat="1" ht="12.75">
      <c r="A38" s="13" t="s">
        <v>75</v>
      </c>
      <c r="B38" s="14" t="s">
        <v>76</v>
      </c>
      <c r="C38" s="11" t="s">
        <v>17</v>
      </c>
      <c r="D38" s="18">
        <v>0</v>
      </c>
      <c r="E38" s="28">
        <v>0</v>
      </c>
      <c r="F38" s="19"/>
    </row>
    <row r="39" spans="1:6" s="15" customFormat="1" ht="12.75">
      <c r="A39" s="13" t="s">
        <v>77</v>
      </c>
      <c r="B39" s="14" t="s">
        <v>78</v>
      </c>
      <c r="C39" s="11" t="s">
        <v>17</v>
      </c>
      <c r="D39" s="18">
        <v>0</v>
      </c>
      <c r="E39" s="28">
        <v>0</v>
      </c>
      <c r="F39" s="19"/>
    </row>
    <row r="40" spans="1:6" s="15" customFormat="1" ht="12.75">
      <c r="A40" s="13" t="s">
        <v>79</v>
      </c>
      <c r="B40" s="14" t="s">
        <v>80</v>
      </c>
      <c r="C40" s="11" t="s">
        <v>17</v>
      </c>
      <c r="D40" s="18">
        <v>0</v>
      </c>
      <c r="E40" s="28">
        <v>0</v>
      </c>
      <c r="F40" s="19"/>
    </row>
    <row r="41" spans="1:6" s="15" customFormat="1" ht="12.75">
      <c r="A41" s="13" t="s">
        <v>81</v>
      </c>
      <c r="B41" s="14" t="s">
        <v>82</v>
      </c>
      <c r="C41" s="11" t="s">
        <v>17</v>
      </c>
      <c r="D41" s="23">
        <f>D11-D12</f>
        <v>2786.000000000029</v>
      </c>
      <c r="E41" s="23">
        <f>E11-E12</f>
        <v>-2954.6600000000035</v>
      </c>
      <c r="F41" s="19"/>
    </row>
    <row r="42" spans="1:6" s="15" customFormat="1" ht="12.75">
      <c r="A42" s="13" t="s">
        <v>83</v>
      </c>
      <c r="B42" s="14" t="s">
        <v>84</v>
      </c>
      <c r="C42" s="11" t="s">
        <v>17</v>
      </c>
      <c r="D42" s="23">
        <v>0</v>
      </c>
      <c r="E42" s="29">
        <v>-4733</v>
      </c>
      <c r="F42" s="19"/>
    </row>
    <row r="43" spans="1:6" s="15" customFormat="1" ht="12.75">
      <c r="A43" s="13" t="s">
        <v>85</v>
      </c>
      <c r="B43" s="14" t="s">
        <v>86</v>
      </c>
      <c r="C43" s="11" t="s">
        <v>17</v>
      </c>
      <c r="D43" s="23">
        <v>0</v>
      </c>
      <c r="E43" s="29">
        <v>0</v>
      </c>
      <c r="F43" s="19"/>
    </row>
    <row r="44" spans="1:6" s="15" customFormat="1" ht="12.75">
      <c r="A44" s="13" t="s">
        <v>87</v>
      </c>
      <c r="B44" s="14" t="s">
        <v>88</v>
      </c>
      <c r="C44" s="11" t="s">
        <v>17</v>
      </c>
      <c r="D44" s="23">
        <v>0</v>
      </c>
      <c r="E44" s="29">
        <v>14299</v>
      </c>
      <c r="F44" s="19"/>
    </row>
    <row r="45" spans="1:6" s="15" customFormat="1" ht="12.75">
      <c r="A45" s="13" t="s">
        <v>89</v>
      </c>
      <c r="B45" s="14" t="s">
        <v>90</v>
      </c>
      <c r="C45" s="11" t="s">
        <v>17</v>
      </c>
      <c r="D45" s="23">
        <v>0</v>
      </c>
      <c r="E45" s="29">
        <v>15497</v>
      </c>
      <c r="F45" s="19"/>
    </row>
    <row r="46" spans="1:6" s="15" customFormat="1" ht="12.75">
      <c r="A46" s="13" t="s">
        <v>91</v>
      </c>
      <c r="B46" s="14" t="s">
        <v>92</v>
      </c>
      <c r="C46" s="11" t="s">
        <v>17</v>
      </c>
      <c r="D46" s="23">
        <v>0</v>
      </c>
      <c r="E46" s="29">
        <v>1198</v>
      </c>
      <c r="F46" s="19"/>
    </row>
    <row r="47" spans="1:6" s="15" customFormat="1" ht="12.75">
      <c r="A47" s="13" t="s">
        <v>93</v>
      </c>
      <c r="B47" s="14" t="s">
        <v>94</v>
      </c>
      <c r="C47" s="11" t="s">
        <v>95</v>
      </c>
      <c r="D47" s="11">
        <v>14267.409</v>
      </c>
      <c r="E47" s="30">
        <v>13318.371</v>
      </c>
      <c r="F47" s="19"/>
    </row>
    <row r="48" spans="1:6" s="15" customFormat="1" ht="12.75">
      <c r="A48" s="13" t="s">
        <v>96</v>
      </c>
      <c r="B48" s="14" t="s">
        <v>97</v>
      </c>
      <c r="C48" s="11" t="s">
        <v>95</v>
      </c>
      <c r="D48" s="11">
        <v>32.993</v>
      </c>
      <c r="E48" s="30">
        <v>38.072</v>
      </c>
      <c r="F48" s="19"/>
    </row>
    <row r="49" spans="1:6" s="15" customFormat="1" ht="12.75">
      <c r="A49" s="13" t="s">
        <v>98</v>
      </c>
      <c r="B49" s="14" t="s">
        <v>24</v>
      </c>
      <c r="C49" s="11" t="s">
        <v>95</v>
      </c>
      <c r="D49" s="23">
        <v>0</v>
      </c>
      <c r="E49" s="29">
        <v>0</v>
      </c>
      <c r="F49" s="19"/>
    </row>
    <row r="50" spans="1:6" s="15" customFormat="1" ht="12.75">
      <c r="A50" s="13" t="s">
        <v>99</v>
      </c>
      <c r="B50" s="14" t="s">
        <v>30</v>
      </c>
      <c r="C50" s="11" t="s">
        <v>95</v>
      </c>
      <c r="D50" s="11">
        <v>32.993</v>
      </c>
      <c r="E50" s="31">
        <v>38.072</v>
      </c>
      <c r="F50" s="19"/>
    </row>
    <row r="51" spans="1:6" s="15" customFormat="1" ht="12.75">
      <c r="A51" s="13" t="s">
        <v>100</v>
      </c>
      <c r="B51" s="14" t="s">
        <v>101</v>
      </c>
      <c r="C51" s="11" t="s">
        <v>95</v>
      </c>
      <c r="D51" s="11">
        <v>14267.409</v>
      </c>
      <c r="E51" s="27">
        <v>13318.371</v>
      </c>
      <c r="F51" s="19"/>
    </row>
    <row r="52" spans="1:6" s="15" customFormat="1" ht="12.75">
      <c r="A52" s="13" t="s">
        <v>102</v>
      </c>
      <c r="B52" s="14" t="s">
        <v>103</v>
      </c>
      <c r="C52" s="11" t="s">
        <v>95</v>
      </c>
      <c r="D52" s="32">
        <v>10483.3</v>
      </c>
      <c r="E52" s="30">
        <v>10090.038</v>
      </c>
      <c r="F52" s="19"/>
    </row>
    <row r="53" spans="1:6" s="15" customFormat="1" ht="12.75">
      <c r="A53" s="13" t="s">
        <v>104</v>
      </c>
      <c r="B53" s="14" t="s">
        <v>105</v>
      </c>
      <c r="C53" s="11" t="s">
        <v>95</v>
      </c>
      <c r="D53" s="32">
        <v>8575.51</v>
      </c>
      <c r="E53" s="31">
        <v>9364.31</v>
      </c>
      <c r="F53" s="19"/>
    </row>
    <row r="54" spans="1:6" s="15" customFormat="1" ht="12.75">
      <c r="A54" s="13" t="s">
        <v>106</v>
      </c>
      <c r="B54" s="14" t="s">
        <v>107</v>
      </c>
      <c r="C54" s="11" t="s">
        <v>95</v>
      </c>
      <c r="D54" s="32">
        <v>1907.79</v>
      </c>
      <c r="E54" s="31">
        <v>725.728</v>
      </c>
      <c r="F54" s="19"/>
    </row>
    <row r="55" spans="1:6" s="15" customFormat="1" ht="12.75">
      <c r="A55" s="13" t="s">
        <v>108</v>
      </c>
      <c r="B55" s="14" t="s">
        <v>109</v>
      </c>
      <c r="C55" s="11" t="s">
        <v>110</v>
      </c>
      <c r="D55" s="11">
        <v>17.11</v>
      </c>
      <c r="E55" s="28">
        <v>17.37</v>
      </c>
      <c r="F55" s="19"/>
    </row>
    <row r="56" spans="1:6" s="15" customFormat="1" ht="12.75">
      <c r="A56" s="13" t="s">
        <v>111</v>
      </c>
      <c r="B56" s="14" t="s">
        <v>112</v>
      </c>
      <c r="C56" s="11" t="s">
        <v>113</v>
      </c>
      <c r="D56" s="11">
        <v>209.5</v>
      </c>
      <c r="E56" s="29">
        <v>209.5</v>
      </c>
      <c r="F56" s="19"/>
    </row>
    <row r="57" spans="1:6" s="15" customFormat="1" ht="12.75">
      <c r="A57" s="13" t="s">
        <v>114</v>
      </c>
      <c r="B57" s="14" t="s">
        <v>115</v>
      </c>
      <c r="C57" s="11" t="s">
        <v>116</v>
      </c>
      <c r="D57" s="11">
        <v>10</v>
      </c>
      <c r="E57" s="33">
        <v>10</v>
      </c>
      <c r="F57" s="19"/>
    </row>
    <row r="58" spans="1:6" s="15" customFormat="1" ht="12.75">
      <c r="A58" s="13" t="s">
        <v>117</v>
      </c>
      <c r="B58" s="14" t="s">
        <v>118</v>
      </c>
      <c r="C58" s="11" t="s">
        <v>116</v>
      </c>
      <c r="D58" s="11">
        <v>2</v>
      </c>
      <c r="E58" s="33">
        <v>2</v>
      </c>
      <c r="F58" s="19"/>
    </row>
    <row r="59" spans="1:6" s="15" customFormat="1" ht="52.5" customHeight="1">
      <c r="A59" s="13" t="s">
        <v>119</v>
      </c>
      <c r="B59" s="14" t="s">
        <v>120</v>
      </c>
      <c r="C59" s="11" t="s">
        <v>121</v>
      </c>
      <c r="D59" s="11">
        <v>1.125</v>
      </c>
      <c r="E59" s="27">
        <v>0.9813</v>
      </c>
      <c r="F59" s="19"/>
    </row>
    <row r="60" spans="1:6" s="15" customFormat="1" ht="12.75">
      <c r="A60" s="13" t="s">
        <v>122</v>
      </c>
      <c r="B60" s="14" t="s">
        <v>123</v>
      </c>
      <c r="C60" s="11" t="s">
        <v>95</v>
      </c>
      <c r="D60" s="11">
        <v>1592.918</v>
      </c>
      <c r="E60" s="34">
        <v>1111.424</v>
      </c>
      <c r="F60" s="35" t="s">
        <v>124</v>
      </c>
    </row>
    <row r="61" spans="1:6" s="15" customFormat="1" ht="12.75">
      <c r="A61" s="13" t="s">
        <v>125</v>
      </c>
      <c r="B61" s="14" t="s">
        <v>126</v>
      </c>
      <c r="C61" s="11" t="s">
        <v>95</v>
      </c>
      <c r="D61" s="11">
        <v>294.664</v>
      </c>
      <c r="E61" s="16">
        <v>158.304</v>
      </c>
      <c r="F61" s="35" t="s">
        <v>127</v>
      </c>
    </row>
    <row r="62" spans="1:6" s="15" customFormat="1" ht="81.75" customHeight="1">
      <c r="A62" s="13" t="s">
        <v>128</v>
      </c>
      <c r="B62" s="14" t="s">
        <v>129</v>
      </c>
      <c r="C62" s="11" t="s">
        <v>110</v>
      </c>
      <c r="D62" s="23">
        <v>0</v>
      </c>
      <c r="E62" s="29">
        <v>0</v>
      </c>
      <c r="F62" s="19"/>
    </row>
    <row r="63" spans="1:6" s="15" customFormat="1" ht="12.75">
      <c r="A63" s="36" t="s">
        <v>130</v>
      </c>
      <c r="B63" s="37" t="s">
        <v>131</v>
      </c>
      <c r="C63" s="38" t="s">
        <v>132</v>
      </c>
      <c r="D63" s="38"/>
      <c r="E63" s="38"/>
      <c r="F63" s="38"/>
    </row>
    <row r="64" spans="1:6" s="15" customFormat="1" ht="12.75">
      <c r="A64" s="36"/>
      <c r="B64" s="37" t="s">
        <v>133</v>
      </c>
      <c r="C64" s="38"/>
      <c r="D64" s="38"/>
      <c r="E64" s="38"/>
      <c r="F64" s="38"/>
    </row>
    <row r="65" spans="1:6" s="15" customFormat="1" ht="12.75">
      <c r="A65" s="36"/>
      <c r="B65" s="37" t="s">
        <v>134</v>
      </c>
      <c r="C65" s="38"/>
      <c r="D65" s="38"/>
      <c r="E65" s="38"/>
      <c r="F65" s="38"/>
    </row>
    <row r="66" spans="1:6" s="15" customFormat="1" ht="12.75">
      <c r="A66" s="36"/>
      <c r="B66" s="37" t="s">
        <v>135</v>
      </c>
      <c r="C66" s="38"/>
      <c r="D66" s="38"/>
      <c r="E66" s="38"/>
      <c r="F66" s="38"/>
    </row>
    <row r="67" spans="1:6" s="15" customFormat="1" ht="12.75">
      <c r="A67" s="36"/>
      <c r="B67" s="37" t="s">
        <v>136</v>
      </c>
      <c r="C67" s="38"/>
      <c r="D67" s="38"/>
      <c r="E67" s="38"/>
      <c r="F67" s="38"/>
    </row>
    <row r="68" spans="1:6" s="15" customFormat="1" ht="12.75">
      <c r="A68" s="36"/>
      <c r="B68" s="37" t="s">
        <v>137</v>
      </c>
      <c r="C68" s="38"/>
      <c r="D68" s="38"/>
      <c r="E68" s="38"/>
      <c r="F68" s="38"/>
    </row>
    <row r="69" spans="1:5" s="15" customFormat="1" ht="12.75">
      <c r="A69" s="39"/>
      <c r="B69" s="40"/>
      <c r="C69" s="39"/>
      <c r="D69" s="39"/>
      <c r="E69" s="39"/>
    </row>
    <row r="70" spans="1:6" s="15" customFormat="1" ht="30.75" customHeight="1">
      <c r="A70" s="41" t="s">
        <v>138</v>
      </c>
      <c r="B70" s="41"/>
      <c r="C70" s="41"/>
      <c r="D70" s="41"/>
      <c r="E70" s="41"/>
      <c r="F70" s="41"/>
    </row>
    <row r="71" spans="1:6" s="15" customFormat="1" ht="17.25" customHeight="1">
      <c r="A71" s="41"/>
      <c r="B71" s="41"/>
      <c r="C71" s="41"/>
      <c r="D71" s="41"/>
      <c r="E71" s="9"/>
      <c r="F71" s="41"/>
    </row>
    <row r="72" spans="1:6" s="15" customFormat="1" ht="39.75" customHeight="1">
      <c r="A72" s="42" t="s">
        <v>139</v>
      </c>
      <c r="B72" s="42"/>
      <c r="C72" s="42"/>
      <c r="D72" s="42"/>
      <c r="E72" s="42"/>
      <c r="F72" s="42"/>
    </row>
    <row r="73" spans="1:6" ht="12.75">
      <c r="A73" s="43"/>
      <c r="B73" s="43"/>
      <c r="C73" s="43"/>
      <c r="D73" s="43"/>
      <c r="E73" s="44"/>
      <c r="F73" s="43"/>
    </row>
    <row r="74" spans="1:6" ht="12.75">
      <c r="A74" s="43"/>
      <c r="B74" s="43"/>
      <c r="C74" s="43"/>
      <c r="D74" s="43"/>
      <c r="E74" s="44"/>
      <c r="F74" s="43"/>
    </row>
    <row r="75" spans="1:6" ht="12.75">
      <c r="A75" s="43"/>
      <c r="B75" s="43"/>
      <c r="C75" s="43"/>
      <c r="D75" s="43"/>
      <c r="E75" s="44"/>
      <c r="F75" s="43"/>
    </row>
    <row r="76" spans="1:6" ht="12.75">
      <c r="A76" s="43"/>
      <c r="B76" s="43"/>
      <c r="C76" s="43"/>
      <c r="D76" s="43"/>
      <c r="E76" s="44"/>
      <c r="F76" s="43"/>
    </row>
    <row r="77" spans="1:6" ht="12.75">
      <c r="A77" s="43"/>
      <c r="B77" s="43"/>
      <c r="C77" s="43"/>
      <c r="D77" s="43"/>
      <c r="E77" s="44"/>
      <c r="F77" s="43"/>
    </row>
  </sheetData>
  <sheetProtection selectLockedCells="1" selectUnlockedCells="1"/>
  <mergeCells count="8">
    <mergeCell ref="A3:F3"/>
    <mergeCell ref="B4:E4"/>
    <mergeCell ref="B5:E5"/>
    <mergeCell ref="D7:E7"/>
    <mergeCell ref="D10:F10"/>
    <mergeCell ref="C63:F68"/>
    <mergeCell ref="A70:F70"/>
    <mergeCell ref="A72:F72"/>
  </mergeCells>
  <dataValidations count="1">
    <dataValidation type="decimal" allowBlank="1" showErrorMessage="1" sqref="E11 E13:E40 E42:E62">
      <formula1>-999999999999999</formula1>
      <formula2>999999999999999</formula2>
    </dataValidation>
  </dataValidations>
  <printOptions/>
  <pageMargins left="1.05" right="0.30972222222222223" top="0.3402777777777778" bottom="0.3701388888888889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2011-04-27T08:51:36Z</dcterms:modified>
  <cp:category/>
  <cp:version/>
  <cp:contentType/>
  <cp:contentStatus/>
  <cp:revision>1</cp:revision>
</cp:coreProperties>
</file>