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040" yWindow="65476" windowWidth="14760" windowHeight="13845" tabRatio="779" activeTab="0"/>
  </bookViews>
  <sheets>
    <sheet name="фин-хоз деят Тесь" sheetId="1" r:id="rId1"/>
    <sheet name="фин-хоз деят Ильичево" sheetId="2" state="hidden" r:id="rId2"/>
  </sheets>
  <externalReferences>
    <externalReference r:id="rId5"/>
  </externalReferences>
  <definedNames>
    <definedName name="kind_of_activity">'[1]TEHSHEET'!$B$19:$B$23</definedName>
    <definedName name="_xlnm.Print_Area" localSheetId="1">'фин-хоз деят Ильичево'!$A$1:$G$72</definedName>
    <definedName name="_xlnm.Print_Area" localSheetId="0">'фин-хоз деят Тесь'!$A$1:$G$72</definedName>
  </definedNames>
  <calcPr fullCalcOnLoad="1"/>
</workbook>
</file>

<file path=xl/sharedStrings.xml><?xml version="1.0" encoding="utf-8"?>
<sst xmlns="http://schemas.openxmlformats.org/spreadsheetml/2006/main" count="356" uniqueCount="132">
  <si>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</si>
  <si>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</si>
  <si>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</si>
  <si>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</si>
  <si>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</si>
  <si>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</si>
  <si>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</si>
  <si>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</si>
  <si>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</si>
  <si>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</si>
  <si>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</si>
  <si>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</si>
  <si>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</si>
  <si>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</si>
  <si>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</si>
  <si>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</si>
  <si>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</si>
  <si>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</si>
  <si>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</si>
  <si>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</si>
  <si>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</si>
  <si>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</si>
  <si>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</si>
  <si>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</si>
  <si>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</si>
  <si>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</si>
  <si>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</si>
  <si>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</si>
  <si>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</si>
  <si>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</si>
  <si>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</si>
  <si>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</si>
  <si>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</si>
  <si>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</si>
  <si>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</si>
  <si>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</si>
  <si>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</si>
  <si>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</si>
  <si>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</si>
  <si>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</si>
  <si>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</si>
  <si>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</si>
  <si>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</si>
  <si>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</si>
  <si>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</si>
  <si>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</si>
  <si>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</si>
  <si>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</si>
  <si>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</si>
  <si>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</si>
  <si>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</si>
  <si>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</si>
  <si>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</si>
  <si>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</si>
  <si>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</si>
  <si>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</si>
  <si>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</si>
  <si>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</si>
  <si>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</si>
  <si>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</si>
  <si>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</si>
  <si>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</si>
  <si>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</si>
  <si>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</si>
  <si>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</si>
  <si>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</si>
  <si>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</si>
  <si>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</si>
  <si>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</si>
  <si>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</si>
  <si>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</si>
  <si>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</si>
  <si>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</si>
  <si>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</si>
  <si>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</si>
  <si>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</si>
  <si>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</si>
  <si>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</si>
  <si>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</si>
  <si>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</si>
  <si>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</si>
  <si>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</si>
  <si>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</si>
  <si>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</si>
  <si>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</si>
  <si>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</si>
  <si>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</si>
  <si>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</si>
  <si>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</si>
  <si>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</si>
  <si>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</si>
  <si>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</si>
  <si>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</si>
  <si>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</si>
  <si>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</si>
  <si>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</si>
  <si>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</si>
  <si>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</si>
  <si>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</si>
  <si>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</si>
  <si>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</si>
  <si>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</si>
  <si>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</si>
  <si>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</si>
  <si>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</si>
  <si>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</si>
  <si>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</si>
  <si>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</si>
  <si>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</si>
  <si>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</si>
  <si>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</si>
  <si>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</si>
  <si>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</si>
  <si>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</si>
  <si>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</si>
  <si>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</si>
  <si>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</si>
  <si>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</si>
  <si>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</si>
  <si>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</si>
  <si>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</si>
  <si>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</si>
  <si>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</si>
  <si>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</si>
  <si>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</si>
  <si>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</si>
  <si>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ОАО "Южно-Енисейские тепловые сети",                 
п.Тесь, Минусинского района</t>
  </si>
  <si>
    <t>Услуги холодного водоснабжения</t>
  </si>
  <si>
    <t>Всего</t>
  </si>
  <si>
    <t>15.10.2012-30.06.2013</t>
  </si>
  <si>
    <t>01.07.2013-31.12.2013</t>
  </si>
  <si>
    <t>ОАО "Южно-Енисейские тепловые сети",                 
п.Ильичево, Шушенского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</si>
</sst>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75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B23" sqref="B23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5" width="13.375" style="13" customWidth="1"/>
    <col min="6" max="6" width="13.875" style="1" customWidth="1"/>
    <col min="7" max="7" width="13.75390625" style="1" customWidth="1"/>
    <col min="8" max="16384" width="9.125" style="1" customWidth="1"/>
  </cols>
  <sheetData>
    <row r="1" ht="18.75">
      <c r="G1" s="15" t="s">
        <v>117</v>
      </c>
    </row>
    <row r="2" ht="19.5" thickBot="1">
      <c r="G2" s="15"/>
    </row>
    <row r="3" spans="1:7" ht="75.75" customHeight="1" thickBot="1">
      <c r="A3" s="47" t="s">
        <v>125</v>
      </c>
      <c r="B3" s="48"/>
      <c r="C3" s="48"/>
      <c r="D3" s="48"/>
      <c r="E3" s="48"/>
      <c r="F3" s="48"/>
      <c r="G3" s="49"/>
    </row>
    <row r="4" spans="1:7" ht="45" customHeight="1" thickBot="1">
      <c r="A4" s="21"/>
      <c r="B4" s="55" t="s">
        <v>126</v>
      </c>
      <c r="C4" s="55"/>
      <c r="D4" s="55"/>
      <c r="E4" s="55"/>
      <c r="F4" s="55"/>
      <c r="G4" s="21"/>
    </row>
    <row r="5" spans="1:7" ht="12" customHeight="1">
      <c r="A5" s="21"/>
      <c r="B5" s="56" t="s">
        <v>119</v>
      </c>
      <c r="C5" s="56"/>
      <c r="D5" s="56"/>
      <c r="E5" s="56"/>
      <c r="F5" s="56"/>
      <c r="G5" s="21"/>
    </row>
    <row r="6" spans="1:7" ht="12" customHeight="1">
      <c r="A6" s="5"/>
      <c r="B6" s="5"/>
      <c r="C6" s="5"/>
      <c r="D6" s="5"/>
      <c r="E6" s="5"/>
      <c r="F6" s="22"/>
      <c r="G6" s="22"/>
    </row>
    <row r="7" spans="1:7" ht="16.5" customHeight="1">
      <c r="A7" s="43" t="s">
        <v>0</v>
      </c>
      <c r="B7" s="43" t="s">
        <v>1</v>
      </c>
      <c r="C7" s="43" t="s">
        <v>2</v>
      </c>
      <c r="D7" s="50" t="s">
        <v>120</v>
      </c>
      <c r="E7" s="51"/>
      <c r="F7" s="52"/>
      <c r="G7" s="45" t="s">
        <v>94</v>
      </c>
    </row>
    <row r="8" spans="1:7" ht="31.5">
      <c r="A8" s="44"/>
      <c r="B8" s="44"/>
      <c r="C8" s="44"/>
      <c r="D8" s="3" t="s">
        <v>128</v>
      </c>
      <c r="E8" s="3" t="s">
        <v>129</v>
      </c>
      <c r="F8" s="3" t="s">
        <v>130</v>
      </c>
      <c r="G8" s="46"/>
    </row>
    <row r="9" spans="1:7" ht="15.75">
      <c r="A9" s="3">
        <v>1</v>
      </c>
      <c r="B9" s="3">
        <f aca="true" t="shared" si="0" ref="B9:G9">A9+1</f>
        <v>2</v>
      </c>
      <c r="C9" s="3">
        <f t="shared" si="0"/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</row>
    <row r="10" spans="1:7" s="9" customFormat="1" ht="63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3" t="s">
        <v>127</v>
      </c>
      <c r="G10" s="11"/>
    </row>
    <row r="11" spans="1:7" s="9" customFormat="1" ht="15.75">
      <c r="A11" s="6" t="s">
        <v>4</v>
      </c>
      <c r="B11" s="2" t="s">
        <v>95</v>
      </c>
      <c r="C11" s="3" t="s">
        <v>8</v>
      </c>
      <c r="D11" s="24">
        <f>+E11+F11</f>
        <v>602.72</v>
      </c>
      <c r="E11" s="3">
        <v>345.6</v>
      </c>
      <c r="F11" s="10">
        <v>257.12</v>
      </c>
      <c r="G11" s="11"/>
    </row>
    <row r="12" spans="1:7" s="9" customFormat="1" ht="47.25">
      <c r="A12" s="6">
        <v>3</v>
      </c>
      <c r="B12" s="2" t="s">
        <v>9</v>
      </c>
      <c r="C12" s="3" t="s">
        <v>8</v>
      </c>
      <c r="D12" s="26">
        <f>+D13+D20+D23+D24+D26+D27+D28+D29+D32+D35+D40</f>
        <v>599.5630000000001</v>
      </c>
      <c r="E12" s="26">
        <f>+E13+E20+E23+E24+E26+E27+E28+E29+E32+E35+E40</f>
        <v>343.74300000000005</v>
      </c>
      <c r="F12" s="26">
        <f>+F13+F20+F23+F24+F26+F27+F28+F29+F32+F35+F40</f>
        <v>255.82</v>
      </c>
      <c r="G12" s="11"/>
    </row>
    <row r="13" spans="1:7" s="9" customFormat="1" ht="31.5">
      <c r="A13" s="30" t="s">
        <v>10</v>
      </c>
      <c r="B13" s="31" t="s">
        <v>89</v>
      </c>
      <c r="C13" s="32" t="s">
        <v>8</v>
      </c>
      <c r="D13" s="33">
        <f>+D14+D17</f>
        <v>0</v>
      </c>
      <c r="E13" s="33">
        <f>+E14+E17</f>
        <v>0</v>
      </c>
      <c r="F13" s="33">
        <f>+F14+F17</f>
        <v>0</v>
      </c>
      <c r="G13" s="34"/>
    </row>
    <row r="14" spans="1:7" s="9" customFormat="1" ht="15.75">
      <c r="A14" s="6" t="s">
        <v>11</v>
      </c>
      <c r="B14" s="2" t="s">
        <v>12</v>
      </c>
      <c r="C14" s="3" t="s">
        <v>8</v>
      </c>
      <c r="D14" s="10">
        <f>D15*D16</f>
        <v>0</v>
      </c>
      <c r="E14" s="10">
        <f>E15*E16</f>
        <v>0</v>
      </c>
      <c r="F14" s="10">
        <f>F15*F16</f>
        <v>0</v>
      </c>
      <c r="G14" s="11"/>
    </row>
    <row r="15" spans="1:7" s="9" customFormat="1" ht="15.75">
      <c r="A15" s="6"/>
      <c r="B15" s="2" t="s">
        <v>90</v>
      </c>
      <c r="C15" s="3" t="s">
        <v>91</v>
      </c>
      <c r="D15" s="7"/>
      <c r="E15" s="7"/>
      <c r="F15" s="7"/>
      <c r="G15" s="11"/>
    </row>
    <row r="16" spans="1:7" s="9" customFormat="1" ht="15.75">
      <c r="A16" s="6"/>
      <c r="B16" s="2" t="s">
        <v>92</v>
      </c>
      <c r="C16" s="3" t="s">
        <v>93</v>
      </c>
      <c r="D16" s="7"/>
      <c r="E16" s="7"/>
      <c r="F16" s="7"/>
      <c r="G16" s="11"/>
    </row>
    <row r="17" spans="1:7" s="9" customFormat="1" ht="15.75">
      <c r="A17" s="6" t="s">
        <v>13</v>
      </c>
      <c r="B17" s="4" t="s">
        <v>14</v>
      </c>
      <c r="C17" s="3" t="s">
        <v>8</v>
      </c>
      <c r="D17" s="10">
        <f>D18*D19</f>
        <v>0</v>
      </c>
      <c r="E17" s="10">
        <f>E18*E19</f>
        <v>0</v>
      </c>
      <c r="F17" s="10">
        <f>F18*F19</f>
        <v>0</v>
      </c>
      <c r="G17" s="11"/>
    </row>
    <row r="18" spans="1:7" s="9" customFormat="1" ht="15.75">
      <c r="A18" s="6"/>
      <c r="B18" s="2" t="s">
        <v>90</v>
      </c>
      <c r="C18" s="3" t="s">
        <v>91</v>
      </c>
      <c r="D18" s="3"/>
      <c r="E18" s="3"/>
      <c r="F18" s="7"/>
      <c r="G18" s="11"/>
    </row>
    <row r="19" spans="1:7" s="9" customFormat="1" ht="15.75">
      <c r="A19" s="6"/>
      <c r="B19" s="2" t="s">
        <v>92</v>
      </c>
      <c r="C19" s="3" t="s">
        <v>93</v>
      </c>
      <c r="D19" s="3"/>
      <c r="E19" s="3"/>
      <c r="F19" s="7"/>
      <c r="G19" s="11"/>
    </row>
    <row r="20" spans="1:7" s="9" customFormat="1" ht="63">
      <c r="A20" s="30" t="s">
        <v>15</v>
      </c>
      <c r="B20" s="31" t="s">
        <v>16</v>
      </c>
      <c r="C20" s="32" t="s">
        <v>8</v>
      </c>
      <c r="D20" s="35">
        <f>+E20+F20</f>
        <v>104.35</v>
      </c>
      <c r="E20" s="32">
        <v>58.58</v>
      </c>
      <c r="F20" s="35">
        <v>45.77</v>
      </c>
      <c r="G20" s="34"/>
    </row>
    <row r="21" spans="1:7" s="9" customFormat="1" ht="15.75">
      <c r="A21" s="6" t="s">
        <v>17</v>
      </c>
      <c r="B21" s="2" t="s">
        <v>18</v>
      </c>
      <c r="C21" s="3" t="s">
        <v>19</v>
      </c>
      <c r="D21" s="3">
        <v>1.75668</v>
      </c>
      <c r="E21" s="3">
        <v>1.75668</v>
      </c>
      <c r="F21" s="3">
        <v>1.75668</v>
      </c>
      <c r="G21" s="8"/>
    </row>
    <row r="22" spans="1:7" s="9" customFormat="1" ht="31.5">
      <c r="A22" s="6" t="s">
        <v>20</v>
      </c>
      <c r="B22" s="2" t="s">
        <v>21</v>
      </c>
      <c r="C22" s="3" t="s">
        <v>22</v>
      </c>
      <c r="D22" s="25">
        <f>+E22+F22</f>
        <v>47.09</v>
      </c>
      <c r="E22" s="25">
        <v>26.44</v>
      </c>
      <c r="F22" s="25">
        <v>20.65</v>
      </c>
      <c r="G22" s="11"/>
    </row>
    <row r="23" spans="1:7" s="9" customFormat="1" ht="31.5">
      <c r="A23" s="30" t="s">
        <v>23</v>
      </c>
      <c r="B23" s="31" t="s">
        <v>124</v>
      </c>
      <c r="C23" s="32" t="s">
        <v>8</v>
      </c>
      <c r="D23" s="32"/>
      <c r="E23" s="32"/>
      <c r="F23" s="36"/>
      <c r="G23" s="11"/>
    </row>
    <row r="24" spans="1:7" s="9" customFormat="1" ht="31.5">
      <c r="A24" s="30" t="s">
        <v>24</v>
      </c>
      <c r="B24" s="31" t="s">
        <v>25</v>
      </c>
      <c r="C24" s="32" t="s">
        <v>8</v>
      </c>
      <c r="D24" s="35">
        <f>+E24+F24</f>
        <v>260.65</v>
      </c>
      <c r="E24" s="32">
        <v>149.09</v>
      </c>
      <c r="F24" s="32">
        <v>111.56</v>
      </c>
      <c r="G24" s="34"/>
    </row>
    <row r="25" spans="1:7" s="9" customFormat="1" ht="31.5">
      <c r="A25" s="6" t="s">
        <v>26</v>
      </c>
      <c r="B25" s="4" t="s">
        <v>118</v>
      </c>
      <c r="C25" s="3" t="s">
        <v>27</v>
      </c>
      <c r="D25" s="3">
        <v>1</v>
      </c>
      <c r="E25" s="3">
        <v>1</v>
      </c>
      <c r="F25" s="3">
        <v>1</v>
      </c>
      <c r="G25" s="11"/>
    </row>
    <row r="26" spans="1:7" s="9" customFormat="1" ht="31.5">
      <c r="A26" s="30" t="s">
        <v>28</v>
      </c>
      <c r="B26" s="31" t="s">
        <v>29</v>
      </c>
      <c r="C26" s="32" t="s">
        <v>8</v>
      </c>
      <c r="D26" s="35">
        <f>+E26+F26</f>
        <v>78.72</v>
      </c>
      <c r="E26" s="35">
        <v>45.03</v>
      </c>
      <c r="F26" s="35">
        <v>33.69</v>
      </c>
      <c r="G26" s="34"/>
    </row>
    <row r="27" spans="1:7" s="9" customFormat="1" ht="31.5">
      <c r="A27" s="30" t="s">
        <v>30</v>
      </c>
      <c r="B27" s="31" t="s">
        <v>31</v>
      </c>
      <c r="C27" s="32" t="s">
        <v>8</v>
      </c>
      <c r="D27" s="35">
        <f>+E27+F27</f>
        <v>70.08</v>
      </c>
      <c r="E27" s="35">
        <v>41.08</v>
      </c>
      <c r="F27" s="35">
        <v>29</v>
      </c>
      <c r="G27" s="34"/>
    </row>
    <row r="28" spans="1:7" s="9" customFormat="1" ht="47.25">
      <c r="A28" s="30" t="s">
        <v>32</v>
      </c>
      <c r="B28" s="31" t="s">
        <v>33</v>
      </c>
      <c r="C28" s="32" t="s">
        <v>8</v>
      </c>
      <c r="D28" s="35"/>
      <c r="E28" s="35"/>
      <c r="F28" s="37"/>
      <c r="G28" s="34"/>
    </row>
    <row r="29" spans="1:7" s="9" customFormat="1" ht="31.5">
      <c r="A29" s="30" t="s">
        <v>34</v>
      </c>
      <c r="B29" s="31" t="s">
        <v>35</v>
      </c>
      <c r="C29" s="32" t="s">
        <v>8</v>
      </c>
      <c r="D29" s="39">
        <f>+E29+F29</f>
        <v>85.76299999999999</v>
      </c>
      <c r="E29" s="35">
        <f>25.88+24.083</f>
        <v>49.962999999999994</v>
      </c>
      <c r="F29" s="35">
        <f>18.8+17</f>
        <v>35.8</v>
      </c>
      <c r="G29" s="34"/>
    </row>
    <row r="30" spans="1:7" s="9" customFormat="1" ht="31.5">
      <c r="A30" s="6" t="s">
        <v>36</v>
      </c>
      <c r="B30" s="2" t="s">
        <v>37</v>
      </c>
      <c r="C30" s="3" t="s">
        <v>8</v>
      </c>
      <c r="D30" s="26"/>
      <c r="E30" s="26"/>
      <c r="F30" s="29"/>
      <c r="G30" s="11"/>
    </row>
    <row r="31" spans="1:7" s="9" customFormat="1" ht="31.5">
      <c r="A31" s="6" t="s">
        <v>38</v>
      </c>
      <c r="B31" s="2" t="s">
        <v>39</v>
      </c>
      <c r="C31" s="3" t="s">
        <v>8</v>
      </c>
      <c r="D31" s="26"/>
      <c r="E31" s="26"/>
      <c r="F31" s="29"/>
      <c r="G31" s="11"/>
    </row>
    <row r="32" spans="1:7" s="9" customFormat="1" ht="31.5">
      <c r="A32" s="30" t="s">
        <v>40</v>
      </c>
      <c r="B32" s="31" t="s">
        <v>41</v>
      </c>
      <c r="C32" s="32" t="s">
        <v>8</v>
      </c>
      <c r="D32" s="35">
        <f>+D33+D34</f>
        <v>0</v>
      </c>
      <c r="E32" s="35">
        <f>+E33+E34</f>
        <v>0</v>
      </c>
      <c r="F32" s="35">
        <f>+F33+F34</f>
        <v>0</v>
      </c>
      <c r="G32" s="34"/>
    </row>
    <row r="33" spans="1:7" s="9" customFormat="1" ht="15.75">
      <c r="A33" s="6" t="s">
        <v>42</v>
      </c>
      <c r="B33" s="2" t="s">
        <v>43</v>
      </c>
      <c r="C33" s="3" t="s">
        <v>8</v>
      </c>
      <c r="D33" s="26">
        <f>+E33+F33</f>
        <v>0</v>
      </c>
      <c r="E33" s="3"/>
      <c r="F33" s="3"/>
      <c r="G33" s="11"/>
    </row>
    <row r="34" spans="1:7" s="9" customFormat="1" ht="15.75">
      <c r="A34" s="6" t="s">
        <v>44</v>
      </c>
      <c r="B34" s="2" t="s">
        <v>45</v>
      </c>
      <c r="C34" s="3" t="s">
        <v>8</v>
      </c>
      <c r="D34" s="26">
        <f>+E34+F34</f>
        <v>0</v>
      </c>
      <c r="E34" s="26"/>
      <c r="F34" s="26"/>
      <c r="G34" s="11"/>
    </row>
    <row r="35" spans="1:7" s="9" customFormat="1" ht="31.5">
      <c r="A35" s="30" t="s">
        <v>46</v>
      </c>
      <c r="B35" s="31" t="s">
        <v>47</v>
      </c>
      <c r="C35" s="32" t="s">
        <v>8</v>
      </c>
      <c r="D35" s="39">
        <v>0</v>
      </c>
      <c r="E35" s="35">
        <f>+E36+E37+E38+E39</f>
        <v>0</v>
      </c>
      <c r="F35" s="35">
        <f>+F36+F37+F38+F39</f>
        <v>0</v>
      </c>
      <c r="G35" s="34"/>
    </row>
    <row r="36" spans="1:7" s="9" customFormat="1" ht="15.75">
      <c r="A36" s="6" t="s">
        <v>48</v>
      </c>
      <c r="B36" s="2" t="s">
        <v>49</v>
      </c>
      <c r="C36" s="3" t="s">
        <v>8</v>
      </c>
      <c r="D36" s="26"/>
      <c r="E36" s="26"/>
      <c r="F36" s="29"/>
      <c r="G36" s="11"/>
    </row>
    <row r="37" spans="1:7" s="9" customFormat="1" ht="15.75">
      <c r="A37" s="6" t="s">
        <v>50</v>
      </c>
      <c r="B37" s="2" t="s">
        <v>51</v>
      </c>
      <c r="C37" s="3" t="s">
        <v>8</v>
      </c>
      <c r="D37" s="26"/>
      <c r="E37" s="26"/>
      <c r="F37" s="29"/>
      <c r="G37" s="11"/>
    </row>
    <row r="38" spans="1:7" s="9" customFormat="1" ht="15.75">
      <c r="A38" s="6" t="s">
        <v>52</v>
      </c>
      <c r="B38" s="2" t="s">
        <v>53</v>
      </c>
      <c r="C38" s="3" t="s">
        <v>8</v>
      </c>
      <c r="D38" s="26">
        <f>+E38+F38</f>
        <v>0</v>
      </c>
      <c r="E38" s="3"/>
      <c r="F38" s="3"/>
      <c r="G38" s="11"/>
    </row>
    <row r="39" spans="1:7" s="9" customFormat="1" ht="31.5">
      <c r="A39" s="6" t="s">
        <v>54</v>
      </c>
      <c r="B39" s="2" t="s">
        <v>55</v>
      </c>
      <c r="C39" s="3" t="s">
        <v>8</v>
      </c>
      <c r="D39" s="26">
        <f>+E39+F39</f>
        <v>0</v>
      </c>
      <c r="E39" s="26"/>
      <c r="F39" s="26"/>
      <c r="G39" s="11"/>
    </row>
    <row r="40" spans="1:7" s="9" customFormat="1" ht="78.75">
      <c r="A40" s="30" t="s">
        <v>56</v>
      </c>
      <c r="B40" s="31" t="s">
        <v>57</v>
      </c>
      <c r="C40" s="32" t="s">
        <v>8</v>
      </c>
      <c r="D40" s="35"/>
      <c r="E40" s="35"/>
      <c r="F40" s="37"/>
      <c r="G40" s="34"/>
    </row>
    <row r="41" spans="1:7" s="9" customFormat="1" ht="47.25">
      <c r="A41" s="30" t="s">
        <v>5</v>
      </c>
      <c r="B41" s="31" t="s">
        <v>58</v>
      </c>
      <c r="C41" s="32" t="s">
        <v>8</v>
      </c>
      <c r="D41" s="35">
        <f>SUM(E41:G41)</f>
        <v>3.1400000000000112</v>
      </c>
      <c r="E41" s="35">
        <v>1.84</v>
      </c>
      <c r="F41" s="35">
        <f>F11-F12</f>
        <v>1.3000000000000114</v>
      </c>
      <c r="G41" s="34"/>
    </row>
    <row r="42" spans="1:7" s="9" customFormat="1" ht="31.5">
      <c r="A42" s="30" t="s">
        <v>6</v>
      </c>
      <c r="B42" s="31" t="s">
        <v>59</v>
      </c>
      <c r="C42" s="32" t="s">
        <v>8</v>
      </c>
      <c r="D42" s="35">
        <f>SUM(E42:G42)</f>
        <v>2.5400000000000116</v>
      </c>
      <c r="E42" s="35">
        <f>+E41-0.35</f>
        <v>1.4900000000000002</v>
      </c>
      <c r="F42" s="35">
        <f>+F41-0.25</f>
        <v>1.0500000000000114</v>
      </c>
      <c r="G42" s="34"/>
    </row>
    <row r="43" spans="1:7" s="9" customFormat="1" ht="94.5">
      <c r="A43" s="6" t="s">
        <v>60</v>
      </c>
      <c r="B43" s="2" t="s">
        <v>61</v>
      </c>
      <c r="C43" s="3" t="s">
        <v>8</v>
      </c>
      <c r="D43" s="26"/>
      <c r="E43" s="26"/>
      <c r="F43" s="29"/>
      <c r="G43" s="11"/>
    </row>
    <row r="44" spans="1:7" s="9" customFormat="1" ht="31.5">
      <c r="A44" s="30" t="s">
        <v>87</v>
      </c>
      <c r="B44" s="31" t="s">
        <v>96</v>
      </c>
      <c r="C44" s="32" t="s">
        <v>8</v>
      </c>
      <c r="D44" s="38">
        <f>D45+D46</f>
        <v>0</v>
      </c>
      <c r="E44" s="38">
        <f>E45+E46</f>
        <v>0</v>
      </c>
      <c r="F44" s="38">
        <f>F45+F46</f>
        <v>0</v>
      </c>
      <c r="G44" s="34"/>
    </row>
    <row r="45" spans="1:7" s="9" customFormat="1" ht="31.5">
      <c r="A45" s="6" t="s">
        <v>97</v>
      </c>
      <c r="B45" s="2" t="s">
        <v>98</v>
      </c>
      <c r="C45" s="3" t="s">
        <v>8</v>
      </c>
      <c r="D45" s="26"/>
      <c r="E45" s="26"/>
      <c r="F45" s="29"/>
      <c r="G45" s="11"/>
    </row>
    <row r="46" spans="1:7" s="9" customFormat="1" ht="31.5">
      <c r="A46" s="6" t="s">
        <v>99</v>
      </c>
      <c r="B46" s="2" t="s">
        <v>100</v>
      </c>
      <c r="C46" s="3" t="s">
        <v>8</v>
      </c>
      <c r="D46" s="26"/>
      <c r="E46" s="26"/>
      <c r="F46" s="29"/>
      <c r="G46" s="11"/>
    </row>
    <row r="47" spans="1:7" s="9" customFormat="1" ht="15.75">
      <c r="A47" s="30" t="s">
        <v>62</v>
      </c>
      <c r="B47" s="31" t="s">
        <v>63</v>
      </c>
      <c r="C47" s="32" t="s">
        <v>64</v>
      </c>
      <c r="D47" s="39">
        <f>+E47+F47</f>
        <v>110.6</v>
      </c>
      <c r="E47" s="39">
        <f>110.6/443*259</f>
        <v>64.66230248306998</v>
      </c>
      <c r="F47" s="40">
        <f>110.6-E47</f>
        <v>45.937697516930015</v>
      </c>
      <c r="G47" s="34"/>
    </row>
    <row r="48" spans="1:7" s="9" customFormat="1" ht="15.75">
      <c r="A48" s="30" t="s">
        <v>65</v>
      </c>
      <c r="B48" s="31" t="s">
        <v>66</v>
      </c>
      <c r="C48" s="32" t="s">
        <v>64</v>
      </c>
      <c r="D48" s="40">
        <f>D49+D50</f>
        <v>0</v>
      </c>
      <c r="E48" s="40">
        <f>E49+E50</f>
        <v>0</v>
      </c>
      <c r="F48" s="40">
        <f>F49+F50</f>
        <v>0</v>
      </c>
      <c r="G48" s="34"/>
    </row>
    <row r="49" spans="1:7" s="9" customFormat="1" ht="15.75">
      <c r="A49" s="6" t="s">
        <v>101</v>
      </c>
      <c r="B49" s="2" t="s">
        <v>12</v>
      </c>
      <c r="C49" s="3" t="s">
        <v>64</v>
      </c>
      <c r="D49" s="25"/>
      <c r="E49" s="25"/>
      <c r="F49" s="28"/>
      <c r="G49" s="11"/>
    </row>
    <row r="50" spans="1:7" s="9" customFormat="1" ht="15.75">
      <c r="A50" s="6" t="s">
        <v>102</v>
      </c>
      <c r="B50" s="2" t="s">
        <v>14</v>
      </c>
      <c r="C50" s="3" t="s">
        <v>64</v>
      </c>
      <c r="D50" s="25"/>
      <c r="E50" s="25"/>
      <c r="F50" s="28"/>
      <c r="G50" s="11"/>
    </row>
    <row r="51" spans="1:7" s="9" customFormat="1" ht="31.5">
      <c r="A51" s="30" t="s">
        <v>67</v>
      </c>
      <c r="B51" s="31" t="s">
        <v>68</v>
      </c>
      <c r="C51" s="32" t="s">
        <v>64</v>
      </c>
      <c r="D51" s="39"/>
      <c r="E51" s="39"/>
      <c r="F51" s="41"/>
      <c r="G51" s="34"/>
    </row>
    <row r="52" spans="1:7" s="9" customFormat="1" ht="31.5">
      <c r="A52" s="30" t="s">
        <v>69</v>
      </c>
      <c r="B52" s="31" t="s">
        <v>70</v>
      </c>
      <c r="C52" s="32" t="s">
        <v>64</v>
      </c>
      <c r="D52" s="40">
        <v>130.02</v>
      </c>
      <c r="E52" s="40">
        <f>+E47+11.348</f>
        <v>76.01030248306998</v>
      </c>
      <c r="F52" s="40">
        <f>+D52-E52</f>
        <v>54.00969751693003</v>
      </c>
      <c r="G52" s="34"/>
    </row>
    <row r="53" spans="1:7" s="9" customFormat="1" ht="15.75">
      <c r="A53" s="6" t="s">
        <v>103</v>
      </c>
      <c r="B53" s="2" t="s">
        <v>71</v>
      </c>
      <c r="C53" s="3" t="s">
        <v>64</v>
      </c>
      <c r="D53" s="25">
        <f>+E53+F53</f>
        <v>27.954300000000003</v>
      </c>
      <c r="E53" s="25">
        <f>E52*0.215</f>
        <v>16.342215033860047</v>
      </c>
      <c r="F53" s="25">
        <f>F52*0.215</f>
        <v>11.612084966139957</v>
      </c>
      <c r="G53" s="11"/>
    </row>
    <row r="54" spans="1:7" s="9" customFormat="1" ht="15.75">
      <c r="A54" s="6" t="s">
        <v>104</v>
      </c>
      <c r="B54" s="2" t="s">
        <v>72</v>
      </c>
      <c r="C54" s="3" t="s">
        <v>64</v>
      </c>
      <c r="D54" s="25">
        <f>+E54+F54</f>
        <v>102.0657</v>
      </c>
      <c r="E54" s="25">
        <f>E52-E53</f>
        <v>59.668087449209935</v>
      </c>
      <c r="F54" s="25">
        <f>F52-F53</f>
        <v>42.39761255079007</v>
      </c>
      <c r="G54" s="11"/>
    </row>
    <row r="55" spans="1:7" s="9" customFormat="1" ht="15.75">
      <c r="A55" s="6" t="s">
        <v>73</v>
      </c>
      <c r="B55" s="2" t="s">
        <v>74</v>
      </c>
      <c r="C55" s="3" t="s">
        <v>75</v>
      </c>
      <c r="D55" s="3">
        <v>2.7</v>
      </c>
      <c r="E55" s="3">
        <v>2.7</v>
      </c>
      <c r="F55" s="3">
        <v>2.7</v>
      </c>
      <c r="G55" s="11"/>
    </row>
    <row r="56" spans="1:7" s="9" customFormat="1" ht="31.5">
      <c r="A56" s="6" t="s">
        <v>76</v>
      </c>
      <c r="B56" s="2" t="s">
        <v>77</v>
      </c>
      <c r="C56" s="3" t="s">
        <v>78</v>
      </c>
      <c r="D56" s="25">
        <v>14.9</v>
      </c>
      <c r="E56" s="25">
        <v>14.9</v>
      </c>
      <c r="F56" s="25">
        <v>14.9</v>
      </c>
      <c r="G56" s="11"/>
    </row>
    <row r="57" spans="1:7" s="9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3">
        <v>1</v>
      </c>
      <c r="F57" s="3">
        <v>1</v>
      </c>
      <c r="G57" s="11"/>
    </row>
    <row r="58" spans="1:7" s="9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3">
        <v>1</v>
      </c>
      <c r="G58" s="11"/>
    </row>
    <row r="59" spans="1:7" s="9" customFormat="1" ht="52.5" customHeight="1">
      <c r="A59" s="6" t="s">
        <v>105</v>
      </c>
      <c r="B59" s="2" t="s">
        <v>106</v>
      </c>
      <c r="C59" s="3" t="s">
        <v>84</v>
      </c>
      <c r="D59" s="26">
        <f>D22/D52</f>
        <v>0.3621750499923089</v>
      </c>
      <c r="E59" s="26">
        <f>E22/E52</f>
        <v>0.3478475829758613</v>
      </c>
      <c r="F59" s="26">
        <f>F22/F52</f>
        <v>0.38233874562113573</v>
      </c>
      <c r="G59" s="11"/>
    </row>
    <row r="60" spans="1:7" s="9" customFormat="1" ht="31.5">
      <c r="A60" s="6" t="s">
        <v>107</v>
      </c>
      <c r="B60" s="2" t="s">
        <v>85</v>
      </c>
      <c r="C60" s="3" t="s">
        <v>64</v>
      </c>
      <c r="D60" s="25"/>
      <c r="E60" s="25"/>
      <c r="F60" s="27"/>
      <c r="G60" s="11"/>
    </row>
    <row r="61" spans="1:7" s="9" customFormat="1" ht="31.5">
      <c r="A61" s="6" t="s">
        <v>108</v>
      </c>
      <c r="B61" s="2" t="s">
        <v>86</v>
      </c>
      <c r="C61" s="3" t="s">
        <v>64</v>
      </c>
      <c r="D61" s="25"/>
      <c r="E61" s="25"/>
      <c r="F61" s="28"/>
      <c r="G61" s="11"/>
    </row>
    <row r="62" spans="1:7" s="9" customFormat="1" ht="81.75" customHeight="1">
      <c r="A62" s="6" t="s">
        <v>109</v>
      </c>
      <c r="B62" s="2" t="s">
        <v>110</v>
      </c>
      <c r="C62" s="3" t="s">
        <v>75</v>
      </c>
      <c r="D62" s="42">
        <f>1512/(8760/31)*100</f>
        <v>535.068493150685</v>
      </c>
      <c r="E62" s="42">
        <f>1512/(8760/31)*100</f>
        <v>535.068493150685</v>
      </c>
      <c r="F62" s="42">
        <f>1512/(8760/31)*100</f>
        <v>535.068493150685</v>
      </c>
      <c r="G62" s="11"/>
    </row>
    <row r="63" spans="1:7" s="9" customFormat="1" ht="15.75">
      <c r="A63" s="16" t="s">
        <v>121</v>
      </c>
      <c r="B63" s="17" t="s">
        <v>111</v>
      </c>
      <c r="C63" s="53"/>
      <c r="D63" s="53"/>
      <c r="E63" s="53"/>
      <c r="F63" s="53"/>
      <c r="G63" s="53"/>
    </row>
    <row r="64" spans="1:7" s="9" customFormat="1" ht="15.75">
      <c r="A64" s="16"/>
      <c r="B64" s="17" t="s">
        <v>112</v>
      </c>
      <c r="C64" s="53"/>
      <c r="D64" s="53"/>
      <c r="E64" s="53"/>
      <c r="F64" s="53"/>
      <c r="G64" s="53"/>
    </row>
    <row r="65" spans="1:7" s="9" customFormat="1" ht="15.75">
      <c r="A65" s="16"/>
      <c r="B65" s="17" t="s">
        <v>113</v>
      </c>
      <c r="C65" s="53"/>
      <c r="D65" s="53"/>
      <c r="E65" s="53"/>
      <c r="F65" s="53"/>
      <c r="G65" s="53"/>
    </row>
    <row r="66" spans="1:7" s="9" customFormat="1" ht="15.75">
      <c r="A66" s="16"/>
      <c r="B66" s="17" t="s">
        <v>114</v>
      </c>
      <c r="C66" s="53"/>
      <c r="D66" s="53"/>
      <c r="E66" s="53"/>
      <c r="F66" s="53"/>
      <c r="G66" s="53"/>
    </row>
    <row r="67" spans="1:7" s="9" customFormat="1" ht="31.5">
      <c r="A67" s="16"/>
      <c r="B67" s="17" t="s">
        <v>115</v>
      </c>
      <c r="C67" s="53"/>
      <c r="D67" s="53"/>
      <c r="E67" s="53"/>
      <c r="F67" s="53"/>
      <c r="G67" s="53"/>
    </row>
    <row r="68" spans="1:7" s="9" customFormat="1" ht="15.75">
      <c r="A68" s="16"/>
      <c r="B68" s="17" t="s">
        <v>116</v>
      </c>
      <c r="C68" s="53"/>
      <c r="D68" s="53"/>
      <c r="E68" s="53"/>
      <c r="F68" s="53"/>
      <c r="G68" s="53"/>
    </row>
    <row r="69" spans="1:6" s="9" customFormat="1" ht="15.75">
      <c r="A69" s="18"/>
      <c r="B69" s="19"/>
      <c r="C69" s="18"/>
      <c r="D69" s="18"/>
      <c r="E69" s="18"/>
      <c r="F69" s="12"/>
    </row>
    <row r="70" spans="1:7" s="9" customFormat="1" ht="30.75" customHeight="1">
      <c r="A70" s="57" t="s">
        <v>123</v>
      </c>
      <c r="B70" s="57"/>
      <c r="C70" s="57"/>
      <c r="D70" s="57"/>
      <c r="E70" s="57"/>
      <c r="F70" s="57"/>
      <c r="G70" s="57"/>
    </row>
    <row r="71" spans="1:7" s="9" customFormat="1" ht="17.25" customHeight="1">
      <c r="A71" s="23"/>
      <c r="B71" s="23"/>
      <c r="C71" s="23"/>
      <c r="D71" s="23"/>
      <c r="E71" s="23"/>
      <c r="F71" s="23"/>
      <c r="G71" s="23"/>
    </row>
    <row r="72" spans="1:7" s="9" customFormat="1" ht="39.75" customHeight="1">
      <c r="A72" s="54" t="s">
        <v>122</v>
      </c>
      <c r="B72" s="54"/>
      <c r="C72" s="54"/>
      <c r="D72" s="54"/>
      <c r="E72" s="54"/>
      <c r="F72" s="54"/>
      <c r="G72" s="54"/>
    </row>
    <row r="73" spans="1:7" ht="15.75">
      <c r="A73" s="20"/>
      <c r="B73" s="20"/>
      <c r="C73" s="20"/>
      <c r="D73" s="20"/>
      <c r="E73" s="20"/>
      <c r="F73" s="20"/>
      <c r="G73" s="20"/>
    </row>
    <row r="74" spans="1:7" ht="15.75">
      <c r="A74" s="20"/>
      <c r="B74" s="20"/>
      <c r="C74" s="20"/>
      <c r="D74" s="20"/>
      <c r="E74" s="20"/>
      <c r="F74" s="20"/>
      <c r="G74" s="20"/>
    </row>
    <row r="75" spans="1:7" ht="15.75">
      <c r="A75" s="20"/>
      <c r="B75" s="20"/>
      <c r="C75" s="20"/>
      <c r="D75" s="20"/>
      <c r="E75" s="20"/>
      <c r="F75" s="20"/>
      <c r="G75" s="20"/>
    </row>
    <row r="76" spans="1:7" ht="15.75">
      <c r="A76" s="20"/>
      <c r="B76" s="20"/>
      <c r="C76" s="20"/>
      <c r="D76" s="20"/>
      <c r="E76" s="20"/>
      <c r="F76" s="20"/>
      <c r="G76" s="20"/>
    </row>
    <row r="77" spans="1:7" ht="15.75">
      <c r="A77" s="20"/>
      <c r="B77" s="20"/>
      <c r="C77" s="20"/>
      <c r="D77" s="20"/>
      <c r="E77" s="20"/>
      <c r="F77" s="20"/>
      <c r="G77" s="20"/>
    </row>
  </sheetData>
  <sheetProtection/>
  <mergeCells count="11">
    <mergeCell ref="B7:B8"/>
    <mergeCell ref="A7:A8"/>
    <mergeCell ref="G7:G8"/>
    <mergeCell ref="A3:G3"/>
    <mergeCell ref="D7:F7"/>
    <mergeCell ref="C63:G68"/>
    <mergeCell ref="A72:G72"/>
    <mergeCell ref="B4:F4"/>
    <mergeCell ref="B5:F5"/>
    <mergeCell ref="A70:G70"/>
    <mergeCell ref="C7:C8"/>
  </mergeCells>
  <dataValidations count="1">
    <dataValidation type="decimal" allowBlank="1" showInputMessage="1" showErrorMessage="1" sqref="D48:E48 D52:F52 D44:E44 F14:F19 F33:F34 F30:F31 D14:E17 F23:F24 F11 F26:F28 F43:F51 F60:F61 F36:F40 F57:F58 F2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SheetLayoutView="75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F20" sqref="F20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5" width="13.375" style="13" customWidth="1"/>
    <col min="6" max="6" width="13.875" style="1" customWidth="1"/>
    <col min="7" max="7" width="13.75390625" style="1" customWidth="1"/>
    <col min="8" max="16384" width="9.125" style="1" customWidth="1"/>
  </cols>
  <sheetData>
    <row r="1" ht="18.75">
      <c r="G1" s="15" t="s">
        <v>117</v>
      </c>
    </row>
    <row r="2" ht="19.5" thickBot="1">
      <c r="G2" s="15"/>
    </row>
    <row r="3" spans="1:7" ht="75.75" customHeight="1" thickBot="1">
      <c r="A3" s="47" t="s">
        <v>125</v>
      </c>
      <c r="B3" s="48"/>
      <c r="C3" s="48"/>
      <c r="D3" s="48"/>
      <c r="E3" s="48"/>
      <c r="F3" s="48"/>
      <c r="G3" s="49"/>
    </row>
    <row r="4" spans="1:7" ht="45" customHeight="1" thickBot="1">
      <c r="A4" s="21"/>
      <c r="B4" s="55" t="s">
        <v>131</v>
      </c>
      <c r="C4" s="55"/>
      <c r="D4" s="55"/>
      <c r="E4" s="55"/>
      <c r="F4" s="55"/>
      <c r="G4" s="21"/>
    </row>
    <row r="5" spans="1:7" ht="12" customHeight="1">
      <c r="A5" s="21"/>
      <c r="B5" s="56" t="s">
        <v>119</v>
      </c>
      <c r="C5" s="56"/>
      <c r="D5" s="56"/>
      <c r="E5" s="56"/>
      <c r="F5" s="56"/>
      <c r="G5" s="21"/>
    </row>
    <row r="6" spans="1:7" ht="12" customHeight="1">
      <c r="A6" s="5"/>
      <c r="B6" s="5"/>
      <c r="C6" s="5"/>
      <c r="D6" s="5"/>
      <c r="E6" s="5"/>
      <c r="F6" s="22"/>
      <c r="G6" s="22"/>
    </row>
    <row r="7" spans="1:7" ht="16.5" customHeight="1">
      <c r="A7" s="43" t="s">
        <v>0</v>
      </c>
      <c r="B7" s="43" t="s">
        <v>1</v>
      </c>
      <c r="C7" s="43" t="s">
        <v>2</v>
      </c>
      <c r="D7" s="50" t="s">
        <v>120</v>
      </c>
      <c r="E7" s="51"/>
      <c r="F7" s="52"/>
      <c r="G7" s="45" t="s">
        <v>94</v>
      </c>
    </row>
    <row r="8" spans="1:7" ht="31.5">
      <c r="A8" s="44"/>
      <c r="B8" s="44"/>
      <c r="C8" s="44"/>
      <c r="D8" s="3" t="s">
        <v>128</v>
      </c>
      <c r="E8" s="3" t="s">
        <v>129</v>
      </c>
      <c r="F8" s="3" t="s">
        <v>130</v>
      </c>
      <c r="G8" s="46"/>
    </row>
    <row r="9" spans="1:7" ht="15.75">
      <c r="A9" s="3">
        <v>1</v>
      </c>
      <c r="B9" s="3">
        <f aca="true" t="shared" si="0" ref="B9:G9">A9+1</f>
        <v>2</v>
      </c>
      <c r="C9" s="3">
        <f t="shared" si="0"/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</row>
    <row r="10" spans="1:7" s="9" customFormat="1" ht="63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3" t="s">
        <v>127</v>
      </c>
      <c r="G10" s="11"/>
    </row>
    <row r="11" spans="1:7" s="9" customFormat="1" ht="15.75">
      <c r="A11" s="6" t="s">
        <v>4</v>
      </c>
      <c r="B11" s="2" t="s">
        <v>95</v>
      </c>
      <c r="C11" s="3" t="s">
        <v>8</v>
      </c>
      <c r="D11" s="24">
        <f>+E11+F11</f>
        <v>642.48</v>
      </c>
      <c r="E11" s="3">
        <v>368.87</v>
      </c>
      <c r="F11" s="10">
        <v>273.61</v>
      </c>
      <c r="G11" s="11"/>
    </row>
    <row r="12" spans="1:7" s="9" customFormat="1" ht="47.25">
      <c r="A12" s="6">
        <v>3</v>
      </c>
      <c r="B12" s="2" t="s">
        <v>9</v>
      </c>
      <c r="C12" s="3" t="s">
        <v>8</v>
      </c>
      <c r="D12" s="3">
        <f>+D13+D20+D23+D24+D26+D27+D28+D29+D32+D35+D40</f>
        <v>642.42</v>
      </c>
      <c r="E12" s="3">
        <f>+E13+E20+E23+E24+E26+E27+E28+E29+E32+E35+E40</f>
        <v>368.83500000000004</v>
      </c>
      <c r="F12" s="3">
        <f>+F13+F20+F23+F24+F26+F27+F28+F29+F32+F35+F40</f>
        <v>273.585</v>
      </c>
      <c r="G12" s="11"/>
    </row>
    <row r="13" spans="1:7" s="9" customFormat="1" ht="31.5">
      <c r="A13" s="30" t="s">
        <v>10</v>
      </c>
      <c r="B13" s="31" t="s">
        <v>89</v>
      </c>
      <c r="C13" s="32" t="s">
        <v>8</v>
      </c>
      <c r="D13" s="33">
        <f>+D14+D17</f>
        <v>0</v>
      </c>
      <c r="E13" s="33">
        <f>+E14+E17</f>
        <v>0</v>
      </c>
      <c r="F13" s="33">
        <f>+F14+F17</f>
        <v>0</v>
      </c>
      <c r="G13" s="34"/>
    </row>
    <row r="14" spans="1:7" s="9" customFormat="1" ht="15.75">
      <c r="A14" s="6" t="s">
        <v>11</v>
      </c>
      <c r="B14" s="2" t="s">
        <v>12</v>
      </c>
      <c r="C14" s="3" t="s">
        <v>8</v>
      </c>
      <c r="D14" s="10">
        <f>D15*D16</f>
        <v>0</v>
      </c>
      <c r="E14" s="10">
        <f>E15*E16</f>
        <v>0</v>
      </c>
      <c r="F14" s="10">
        <f>F15*F16</f>
        <v>0</v>
      </c>
      <c r="G14" s="11"/>
    </row>
    <row r="15" spans="1:7" s="9" customFormat="1" ht="15.75">
      <c r="A15" s="6"/>
      <c r="B15" s="2" t="s">
        <v>90</v>
      </c>
      <c r="C15" s="3" t="s">
        <v>91</v>
      </c>
      <c r="D15" s="7"/>
      <c r="E15" s="7"/>
      <c r="F15" s="7"/>
      <c r="G15" s="11"/>
    </row>
    <row r="16" spans="1:7" s="9" customFormat="1" ht="15.75">
      <c r="A16" s="6"/>
      <c r="B16" s="2" t="s">
        <v>92</v>
      </c>
      <c r="C16" s="3" t="s">
        <v>93</v>
      </c>
      <c r="D16" s="7"/>
      <c r="E16" s="7"/>
      <c r="F16" s="7"/>
      <c r="G16" s="11"/>
    </row>
    <row r="17" spans="1:7" s="9" customFormat="1" ht="15.75">
      <c r="A17" s="6" t="s">
        <v>13</v>
      </c>
      <c r="B17" s="4" t="s">
        <v>14</v>
      </c>
      <c r="C17" s="3" t="s">
        <v>8</v>
      </c>
      <c r="D17" s="10">
        <f>D18*D19</f>
        <v>0</v>
      </c>
      <c r="E17" s="10">
        <f>E18*E19</f>
        <v>0</v>
      </c>
      <c r="F17" s="10">
        <f>F18*F19</f>
        <v>0</v>
      </c>
      <c r="G17" s="11"/>
    </row>
    <row r="18" spans="1:7" s="9" customFormat="1" ht="15.75">
      <c r="A18" s="6"/>
      <c r="B18" s="2" t="s">
        <v>90</v>
      </c>
      <c r="C18" s="3" t="s">
        <v>91</v>
      </c>
      <c r="D18" s="3"/>
      <c r="E18" s="3"/>
      <c r="F18" s="7"/>
      <c r="G18" s="11"/>
    </row>
    <row r="19" spans="1:7" s="9" customFormat="1" ht="15.75">
      <c r="A19" s="6"/>
      <c r="B19" s="2" t="s">
        <v>92</v>
      </c>
      <c r="C19" s="3" t="s">
        <v>93</v>
      </c>
      <c r="D19" s="3"/>
      <c r="E19" s="3"/>
      <c r="F19" s="7"/>
      <c r="G19" s="11"/>
    </row>
    <row r="20" spans="1:7" s="9" customFormat="1" ht="63">
      <c r="A20" s="30" t="s">
        <v>15</v>
      </c>
      <c r="B20" s="31" t="s">
        <v>16</v>
      </c>
      <c r="C20" s="32" t="s">
        <v>8</v>
      </c>
      <c r="D20" s="35">
        <f>+E20+F20</f>
        <v>114.59</v>
      </c>
      <c r="E20" s="35">
        <v>64.325</v>
      </c>
      <c r="F20" s="35">
        <v>50.265</v>
      </c>
      <c r="G20" s="34"/>
    </row>
    <row r="21" spans="1:7" s="9" customFormat="1" ht="15.75">
      <c r="A21" s="6" t="s">
        <v>17</v>
      </c>
      <c r="B21" s="2" t="s">
        <v>18</v>
      </c>
      <c r="C21" s="3" t="s">
        <v>19</v>
      </c>
      <c r="D21" s="3">
        <v>1.7877</v>
      </c>
      <c r="E21" s="3">
        <v>1.7877</v>
      </c>
      <c r="F21" s="3">
        <v>1.7877</v>
      </c>
      <c r="G21" s="8"/>
    </row>
    <row r="22" spans="1:7" s="9" customFormat="1" ht="31.5">
      <c r="A22" s="6" t="s">
        <v>20</v>
      </c>
      <c r="B22" s="2" t="s">
        <v>21</v>
      </c>
      <c r="C22" s="3" t="s">
        <v>22</v>
      </c>
      <c r="D22" s="25">
        <f>+E22+F22</f>
        <v>50.8</v>
      </c>
      <c r="E22" s="25">
        <v>28.52</v>
      </c>
      <c r="F22" s="25">
        <v>22.28</v>
      </c>
      <c r="G22" s="11"/>
    </row>
    <row r="23" spans="1:7" s="9" customFormat="1" ht="31.5">
      <c r="A23" s="30" t="s">
        <v>23</v>
      </c>
      <c r="B23" s="31" t="s">
        <v>124</v>
      </c>
      <c r="C23" s="32" t="s">
        <v>8</v>
      </c>
      <c r="D23" s="32"/>
      <c r="E23" s="32"/>
      <c r="F23" s="36"/>
      <c r="G23" s="11"/>
    </row>
    <row r="24" spans="1:7" s="9" customFormat="1" ht="31.5">
      <c r="A24" s="30" t="s">
        <v>24</v>
      </c>
      <c r="B24" s="31" t="s">
        <v>25</v>
      </c>
      <c r="C24" s="32" t="s">
        <v>8</v>
      </c>
      <c r="D24" s="35">
        <f>+E24+F24</f>
        <v>217.47</v>
      </c>
      <c r="E24" s="32">
        <v>124.39</v>
      </c>
      <c r="F24" s="32">
        <v>93.08</v>
      </c>
      <c r="G24" s="34"/>
    </row>
    <row r="25" spans="1:7" s="9" customFormat="1" ht="31.5">
      <c r="A25" s="6" t="s">
        <v>26</v>
      </c>
      <c r="B25" s="4" t="s">
        <v>118</v>
      </c>
      <c r="C25" s="3" t="s">
        <v>27</v>
      </c>
      <c r="D25" s="3">
        <v>1</v>
      </c>
      <c r="E25" s="3">
        <v>1</v>
      </c>
      <c r="F25" s="3">
        <v>1</v>
      </c>
      <c r="G25" s="11"/>
    </row>
    <row r="26" spans="1:7" s="9" customFormat="1" ht="31.5">
      <c r="A26" s="30" t="s">
        <v>28</v>
      </c>
      <c r="B26" s="31" t="s">
        <v>29</v>
      </c>
      <c r="C26" s="32" t="s">
        <v>8</v>
      </c>
      <c r="D26" s="35">
        <f>+E26+F26</f>
        <v>65.68</v>
      </c>
      <c r="E26" s="35">
        <v>37.57</v>
      </c>
      <c r="F26" s="35">
        <v>28.11</v>
      </c>
      <c r="G26" s="34"/>
    </row>
    <row r="27" spans="1:7" s="9" customFormat="1" ht="31.5">
      <c r="A27" s="30" t="s">
        <v>30</v>
      </c>
      <c r="B27" s="31" t="s">
        <v>31</v>
      </c>
      <c r="C27" s="32" t="s">
        <v>8</v>
      </c>
      <c r="D27" s="35">
        <f>+E27+F27</f>
        <v>150.56</v>
      </c>
      <c r="E27" s="35">
        <v>88.26</v>
      </c>
      <c r="F27" s="35">
        <v>62.3</v>
      </c>
      <c r="G27" s="34"/>
    </row>
    <row r="28" spans="1:7" s="9" customFormat="1" ht="47.25">
      <c r="A28" s="30" t="s">
        <v>32</v>
      </c>
      <c r="B28" s="31" t="s">
        <v>33</v>
      </c>
      <c r="C28" s="32" t="s">
        <v>8</v>
      </c>
      <c r="D28" s="35"/>
      <c r="E28" s="35"/>
      <c r="F28" s="37"/>
      <c r="G28" s="34"/>
    </row>
    <row r="29" spans="1:7" s="9" customFormat="1" ht="31.5">
      <c r="A29" s="30" t="s">
        <v>34</v>
      </c>
      <c r="B29" s="31" t="s">
        <v>35</v>
      </c>
      <c r="C29" s="32" t="s">
        <v>8</v>
      </c>
      <c r="D29" s="35">
        <f>+E29+F29</f>
        <v>94.12</v>
      </c>
      <c r="E29" s="35">
        <f>30.14+24.15</f>
        <v>54.29</v>
      </c>
      <c r="F29" s="35">
        <f>22.79+17.04</f>
        <v>39.83</v>
      </c>
      <c r="G29" s="34"/>
    </row>
    <row r="30" spans="1:7" s="9" customFormat="1" ht="31.5">
      <c r="A30" s="6" t="s">
        <v>36</v>
      </c>
      <c r="B30" s="2" t="s">
        <v>37</v>
      </c>
      <c r="C30" s="3" t="s">
        <v>8</v>
      </c>
      <c r="D30" s="26"/>
      <c r="E30" s="26"/>
      <c r="F30" s="29"/>
      <c r="G30" s="11"/>
    </row>
    <row r="31" spans="1:7" s="9" customFormat="1" ht="31.5">
      <c r="A31" s="6" t="s">
        <v>38</v>
      </c>
      <c r="B31" s="2" t="s">
        <v>39</v>
      </c>
      <c r="C31" s="3" t="s">
        <v>8</v>
      </c>
      <c r="D31" s="26"/>
      <c r="E31" s="26"/>
      <c r="F31" s="29"/>
      <c r="G31" s="11"/>
    </row>
    <row r="32" spans="1:7" s="9" customFormat="1" ht="31.5">
      <c r="A32" s="30" t="s">
        <v>40</v>
      </c>
      <c r="B32" s="31" t="s">
        <v>41</v>
      </c>
      <c r="C32" s="32" t="s">
        <v>8</v>
      </c>
      <c r="D32" s="35">
        <f>+D33+D34</f>
        <v>0</v>
      </c>
      <c r="E32" s="35">
        <f>+E33+E34</f>
        <v>0</v>
      </c>
      <c r="F32" s="35">
        <f>+F33+F34</f>
        <v>0</v>
      </c>
      <c r="G32" s="34"/>
    </row>
    <row r="33" spans="1:7" s="9" customFormat="1" ht="15.75">
      <c r="A33" s="6" t="s">
        <v>42</v>
      </c>
      <c r="B33" s="2" t="s">
        <v>43</v>
      </c>
      <c r="C33" s="3" t="s">
        <v>8</v>
      </c>
      <c r="D33" s="26">
        <f>+E33+F33</f>
        <v>0</v>
      </c>
      <c r="E33" s="3"/>
      <c r="F33" s="3"/>
      <c r="G33" s="11"/>
    </row>
    <row r="34" spans="1:7" s="9" customFormat="1" ht="15.75">
      <c r="A34" s="6" t="s">
        <v>44</v>
      </c>
      <c r="B34" s="2" t="s">
        <v>45</v>
      </c>
      <c r="C34" s="3" t="s">
        <v>8</v>
      </c>
      <c r="D34" s="26">
        <f>+E34+F34</f>
        <v>0</v>
      </c>
      <c r="E34" s="26"/>
      <c r="F34" s="26"/>
      <c r="G34" s="11"/>
    </row>
    <row r="35" spans="1:7" s="9" customFormat="1" ht="31.5">
      <c r="A35" s="30" t="s">
        <v>46</v>
      </c>
      <c r="B35" s="31" t="s">
        <v>47</v>
      </c>
      <c r="C35" s="32" t="s">
        <v>8</v>
      </c>
      <c r="D35" s="35">
        <f>+E35+F35</f>
        <v>0</v>
      </c>
      <c r="E35" s="35">
        <f>+E36+E37+E38+E39</f>
        <v>0</v>
      </c>
      <c r="F35" s="35">
        <f>+F36+F37+F38+F39</f>
        <v>0</v>
      </c>
      <c r="G35" s="34"/>
    </row>
    <row r="36" spans="1:7" s="9" customFormat="1" ht="15.75">
      <c r="A36" s="6" t="s">
        <v>48</v>
      </c>
      <c r="B36" s="2" t="s">
        <v>49</v>
      </c>
      <c r="C36" s="3" t="s">
        <v>8</v>
      </c>
      <c r="D36" s="26"/>
      <c r="E36" s="26"/>
      <c r="F36" s="29"/>
      <c r="G36" s="11"/>
    </row>
    <row r="37" spans="1:7" s="9" customFormat="1" ht="15.75">
      <c r="A37" s="6" t="s">
        <v>50</v>
      </c>
      <c r="B37" s="2" t="s">
        <v>51</v>
      </c>
      <c r="C37" s="3" t="s">
        <v>8</v>
      </c>
      <c r="D37" s="26"/>
      <c r="E37" s="26"/>
      <c r="F37" s="29"/>
      <c r="G37" s="11"/>
    </row>
    <row r="38" spans="1:7" s="9" customFormat="1" ht="15.75">
      <c r="A38" s="6" t="s">
        <v>52</v>
      </c>
      <c r="B38" s="2" t="s">
        <v>53</v>
      </c>
      <c r="C38" s="3" t="s">
        <v>8</v>
      </c>
      <c r="D38" s="26">
        <f>+E38+F38</f>
        <v>0</v>
      </c>
      <c r="E38" s="3"/>
      <c r="F38" s="3"/>
      <c r="G38" s="11"/>
    </row>
    <row r="39" spans="1:7" s="9" customFormat="1" ht="31.5">
      <c r="A39" s="6" t="s">
        <v>54</v>
      </c>
      <c r="B39" s="2" t="s">
        <v>55</v>
      </c>
      <c r="C39" s="3" t="s">
        <v>8</v>
      </c>
      <c r="D39" s="26">
        <f>+E39+F39</f>
        <v>0</v>
      </c>
      <c r="E39" s="26"/>
      <c r="F39" s="26"/>
      <c r="G39" s="11"/>
    </row>
    <row r="40" spans="1:7" s="9" customFormat="1" ht="78.75">
      <c r="A40" s="30" t="s">
        <v>56</v>
      </c>
      <c r="B40" s="31" t="s">
        <v>57</v>
      </c>
      <c r="C40" s="32" t="s">
        <v>8</v>
      </c>
      <c r="D40" s="35"/>
      <c r="E40" s="35"/>
      <c r="F40" s="37"/>
      <c r="G40" s="34"/>
    </row>
    <row r="41" spans="1:7" s="9" customFormat="1" ht="47.25">
      <c r="A41" s="30" t="s">
        <v>5</v>
      </c>
      <c r="B41" s="31" t="s">
        <v>58</v>
      </c>
      <c r="C41" s="32" t="s">
        <v>8</v>
      </c>
      <c r="D41" s="35">
        <f>SUM(E41:G41)</f>
        <v>0.058</v>
      </c>
      <c r="E41" s="39">
        <v>0.034</v>
      </c>
      <c r="F41" s="39">
        <v>0.024</v>
      </c>
      <c r="G41" s="34"/>
    </row>
    <row r="42" spans="1:7" s="9" customFormat="1" ht="31.5">
      <c r="A42" s="30" t="s">
        <v>6</v>
      </c>
      <c r="B42" s="31" t="s">
        <v>59</v>
      </c>
      <c r="C42" s="32" t="s">
        <v>8</v>
      </c>
      <c r="D42" s="35">
        <f>SUM(E42:G42)</f>
        <v>0.05</v>
      </c>
      <c r="E42" s="35">
        <v>0.03</v>
      </c>
      <c r="F42" s="35">
        <f>+F41-0.004</f>
        <v>0.02</v>
      </c>
      <c r="G42" s="34"/>
    </row>
    <row r="43" spans="1:7" s="9" customFormat="1" ht="94.5">
      <c r="A43" s="6" t="s">
        <v>60</v>
      </c>
      <c r="B43" s="2" t="s">
        <v>61</v>
      </c>
      <c r="C43" s="3" t="s">
        <v>8</v>
      </c>
      <c r="D43" s="26"/>
      <c r="E43" s="26"/>
      <c r="F43" s="29"/>
      <c r="G43" s="11"/>
    </row>
    <row r="44" spans="1:7" s="9" customFormat="1" ht="31.5">
      <c r="A44" s="30" t="s">
        <v>87</v>
      </c>
      <c r="B44" s="31" t="s">
        <v>96</v>
      </c>
      <c r="C44" s="32" t="s">
        <v>8</v>
      </c>
      <c r="D44" s="38">
        <f>D45+D46</f>
        <v>0</v>
      </c>
      <c r="E44" s="38">
        <f>E45+E46</f>
        <v>0</v>
      </c>
      <c r="F44" s="38">
        <f>F45+F46</f>
        <v>0</v>
      </c>
      <c r="G44" s="34"/>
    </row>
    <row r="45" spans="1:7" s="9" customFormat="1" ht="31.5">
      <c r="A45" s="6" t="s">
        <v>97</v>
      </c>
      <c r="B45" s="2" t="s">
        <v>98</v>
      </c>
      <c r="C45" s="3" t="s">
        <v>8</v>
      </c>
      <c r="D45" s="26"/>
      <c r="E45" s="26"/>
      <c r="F45" s="29"/>
      <c r="G45" s="11"/>
    </row>
    <row r="46" spans="1:7" s="9" customFormat="1" ht="31.5">
      <c r="A46" s="6" t="s">
        <v>99</v>
      </c>
      <c r="B46" s="2" t="s">
        <v>100</v>
      </c>
      <c r="C46" s="3" t="s">
        <v>8</v>
      </c>
      <c r="D46" s="26"/>
      <c r="E46" s="26"/>
      <c r="F46" s="29"/>
      <c r="G46" s="11"/>
    </row>
    <row r="47" spans="1:7" s="9" customFormat="1" ht="15.75">
      <c r="A47" s="30" t="s">
        <v>62</v>
      </c>
      <c r="B47" s="31" t="s">
        <v>63</v>
      </c>
      <c r="C47" s="32" t="s">
        <v>64</v>
      </c>
      <c r="D47" s="39">
        <f>+E47+F47</f>
        <v>134.6</v>
      </c>
      <c r="E47" s="39">
        <f>134.6/443*259</f>
        <v>78.69390519187358</v>
      </c>
      <c r="F47" s="40">
        <f>134.6-E47</f>
        <v>55.90609480812641</v>
      </c>
      <c r="G47" s="34"/>
    </row>
    <row r="48" spans="1:7" s="9" customFormat="1" ht="15.75">
      <c r="A48" s="30" t="s">
        <v>65</v>
      </c>
      <c r="B48" s="31" t="s">
        <v>66</v>
      </c>
      <c r="C48" s="32" t="s">
        <v>64</v>
      </c>
      <c r="D48" s="40">
        <f>D49+D50</f>
        <v>0</v>
      </c>
      <c r="E48" s="40">
        <f>E49+E50</f>
        <v>0</v>
      </c>
      <c r="F48" s="40">
        <f>F49+F50</f>
        <v>0</v>
      </c>
      <c r="G48" s="34"/>
    </row>
    <row r="49" spans="1:7" s="9" customFormat="1" ht="15.75">
      <c r="A49" s="6" t="s">
        <v>101</v>
      </c>
      <c r="B49" s="2" t="s">
        <v>12</v>
      </c>
      <c r="C49" s="3" t="s">
        <v>64</v>
      </c>
      <c r="D49" s="25"/>
      <c r="E49" s="25"/>
      <c r="F49" s="28"/>
      <c r="G49" s="11"/>
    </row>
    <row r="50" spans="1:7" s="9" customFormat="1" ht="15.75">
      <c r="A50" s="6" t="s">
        <v>102</v>
      </c>
      <c r="B50" s="2" t="s">
        <v>14</v>
      </c>
      <c r="C50" s="3" t="s">
        <v>64</v>
      </c>
      <c r="D50" s="25"/>
      <c r="E50" s="25"/>
      <c r="F50" s="28"/>
      <c r="G50" s="11"/>
    </row>
    <row r="51" spans="1:7" s="9" customFormat="1" ht="31.5">
      <c r="A51" s="30" t="s">
        <v>67</v>
      </c>
      <c r="B51" s="31" t="s">
        <v>68</v>
      </c>
      <c r="C51" s="32" t="s">
        <v>64</v>
      </c>
      <c r="D51" s="39"/>
      <c r="E51" s="39"/>
      <c r="F51" s="41"/>
      <c r="G51" s="34"/>
    </row>
    <row r="52" spans="1:7" s="9" customFormat="1" ht="31.5">
      <c r="A52" s="30" t="s">
        <v>69</v>
      </c>
      <c r="B52" s="31" t="s">
        <v>70</v>
      </c>
      <c r="C52" s="32" t="s">
        <v>64</v>
      </c>
      <c r="D52" s="40">
        <v>130.6</v>
      </c>
      <c r="E52" s="40">
        <f>+E47-2.338</f>
        <v>76.35590519187359</v>
      </c>
      <c r="F52" s="40">
        <f>+D52-E52</f>
        <v>54.244094808126405</v>
      </c>
      <c r="G52" s="34"/>
    </row>
    <row r="53" spans="1:7" s="9" customFormat="1" ht="15.75">
      <c r="A53" s="6" t="s">
        <v>103</v>
      </c>
      <c r="B53" s="2" t="s">
        <v>71</v>
      </c>
      <c r="C53" s="3" t="s">
        <v>64</v>
      </c>
      <c r="D53" s="25">
        <f>+E53+F53</f>
        <v>44.7958</v>
      </c>
      <c r="E53" s="26">
        <f>E52*0.343</f>
        <v>26.19007548081264</v>
      </c>
      <c r="F53" s="26">
        <f>F52*0.343</f>
        <v>18.60572451918736</v>
      </c>
      <c r="G53" s="11"/>
    </row>
    <row r="54" spans="1:7" s="9" customFormat="1" ht="15.75">
      <c r="A54" s="6" t="s">
        <v>104</v>
      </c>
      <c r="B54" s="2" t="s">
        <v>72</v>
      </c>
      <c r="C54" s="3" t="s">
        <v>64</v>
      </c>
      <c r="D54" s="25">
        <f>+E54+F54</f>
        <v>85.8042</v>
      </c>
      <c r="E54" s="25">
        <f>E52-E53</f>
        <v>50.16582971106095</v>
      </c>
      <c r="F54" s="25">
        <f>F52-F53</f>
        <v>35.63837028893904</v>
      </c>
      <c r="G54" s="11"/>
    </row>
    <row r="55" spans="1:7" s="9" customFormat="1" ht="15.75">
      <c r="A55" s="6" t="s">
        <v>73</v>
      </c>
      <c r="B55" s="2" t="s">
        <v>74</v>
      </c>
      <c r="C55" s="3" t="s">
        <v>75</v>
      </c>
      <c r="D55" s="3">
        <v>3</v>
      </c>
      <c r="E55" s="3">
        <v>3</v>
      </c>
      <c r="F55" s="3">
        <v>3</v>
      </c>
      <c r="G55" s="11"/>
    </row>
    <row r="56" spans="1:7" s="9" customFormat="1" ht="31.5">
      <c r="A56" s="6" t="s">
        <v>76</v>
      </c>
      <c r="B56" s="2" t="s">
        <v>77</v>
      </c>
      <c r="C56" s="3" t="s">
        <v>78</v>
      </c>
      <c r="D56" s="25">
        <v>7.6</v>
      </c>
      <c r="E56" s="25">
        <v>7.6</v>
      </c>
      <c r="F56" s="25">
        <v>7.6</v>
      </c>
      <c r="G56" s="11"/>
    </row>
    <row r="57" spans="1:7" s="9" customFormat="1" ht="15.75">
      <c r="A57" s="6" t="s">
        <v>79</v>
      </c>
      <c r="B57" s="2" t="s">
        <v>80</v>
      </c>
      <c r="C57" s="3" t="s">
        <v>81</v>
      </c>
      <c r="D57" s="3">
        <v>3</v>
      </c>
      <c r="E57" s="3">
        <v>3</v>
      </c>
      <c r="F57" s="3">
        <v>3</v>
      </c>
      <c r="G57" s="11"/>
    </row>
    <row r="58" spans="1:7" s="9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3">
        <v>1</v>
      </c>
      <c r="G58" s="11"/>
    </row>
    <row r="59" spans="1:7" s="9" customFormat="1" ht="52.5" customHeight="1">
      <c r="A59" s="6" t="s">
        <v>105</v>
      </c>
      <c r="B59" s="2" t="s">
        <v>106</v>
      </c>
      <c r="C59" s="3" t="s">
        <v>84</v>
      </c>
      <c r="D59" s="26">
        <f>D22/D52</f>
        <v>0.3889739663093415</v>
      </c>
      <c r="E59" s="26">
        <f>E22/E52</f>
        <v>0.37351400560745796</v>
      </c>
      <c r="F59" s="26">
        <f>F22/F52</f>
        <v>0.41073595344911523</v>
      </c>
      <c r="G59" s="11"/>
    </row>
    <row r="60" spans="1:7" s="9" customFormat="1" ht="31.5">
      <c r="A60" s="6" t="s">
        <v>107</v>
      </c>
      <c r="B60" s="2" t="s">
        <v>85</v>
      </c>
      <c r="C60" s="3" t="s">
        <v>64</v>
      </c>
      <c r="D60" s="25"/>
      <c r="E60" s="25"/>
      <c r="F60" s="27"/>
      <c r="G60" s="11"/>
    </row>
    <row r="61" spans="1:7" s="9" customFormat="1" ht="31.5">
      <c r="A61" s="6" t="s">
        <v>108</v>
      </c>
      <c r="B61" s="2" t="s">
        <v>86</v>
      </c>
      <c r="C61" s="3" t="s">
        <v>64</v>
      </c>
      <c r="D61" s="25"/>
      <c r="E61" s="25"/>
      <c r="F61" s="28"/>
      <c r="G61" s="11"/>
    </row>
    <row r="62" spans="1:7" s="9" customFormat="1" ht="81.75" customHeight="1">
      <c r="A62" s="6" t="s">
        <v>109</v>
      </c>
      <c r="B62" s="2" t="s">
        <v>110</v>
      </c>
      <c r="C62" s="3" t="s">
        <v>75</v>
      </c>
      <c r="D62" s="42">
        <f>2100/(10585/31)%</f>
        <v>615.0212564950401</v>
      </c>
      <c r="E62" s="42">
        <f>2100/(10585/31)%</f>
        <v>615.0212564950401</v>
      </c>
      <c r="F62" s="42">
        <f>2100/(10585/31)%</f>
        <v>615.0212564950401</v>
      </c>
      <c r="G62" s="11"/>
    </row>
    <row r="63" spans="1:7" s="9" customFormat="1" ht="15.75">
      <c r="A63" s="16" t="s">
        <v>121</v>
      </c>
      <c r="B63" s="17" t="s">
        <v>111</v>
      </c>
      <c r="C63" s="53"/>
      <c r="D63" s="53"/>
      <c r="E63" s="53"/>
      <c r="F63" s="53"/>
      <c r="G63" s="53"/>
    </row>
    <row r="64" spans="1:7" s="9" customFormat="1" ht="15.75">
      <c r="A64" s="16"/>
      <c r="B64" s="17" t="s">
        <v>112</v>
      </c>
      <c r="C64" s="53"/>
      <c r="D64" s="53"/>
      <c r="E64" s="53"/>
      <c r="F64" s="53"/>
      <c r="G64" s="53"/>
    </row>
    <row r="65" spans="1:7" s="9" customFormat="1" ht="15.75">
      <c r="A65" s="16"/>
      <c r="B65" s="17" t="s">
        <v>113</v>
      </c>
      <c r="C65" s="53"/>
      <c r="D65" s="53"/>
      <c r="E65" s="53"/>
      <c r="F65" s="53"/>
      <c r="G65" s="53"/>
    </row>
    <row r="66" spans="1:7" s="9" customFormat="1" ht="15.75">
      <c r="A66" s="16"/>
      <c r="B66" s="17" t="s">
        <v>114</v>
      </c>
      <c r="C66" s="53"/>
      <c r="D66" s="53"/>
      <c r="E66" s="53"/>
      <c r="F66" s="53"/>
      <c r="G66" s="53"/>
    </row>
    <row r="67" spans="1:7" s="9" customFormat="1" ht="31.5">
      <c r="A67" s="16"/>
      <c r="B67" s="17" t="s">
        <v>115</v>
      </c>
      <c r="C67" s="53"/>
      <c r="D67" s="53"/>
      <c r="E67" s="53"/>
      <c r="F67" s="53"/>
      <c r="G67" s="53"/>
    </row>
    <row r="68" spans="1:7" s="9" customFormat="1" ht="15.75">
      <c r="A68" s="16"/>
      <c r="B68" s="17" t="s">
        <v>116</v>
      </c>
      <c r="C68" s="53"/>
      <c r="D68" s="53"/>
      <c r="E68" s="53"/>
      <c r="F68" s="53"/>
      <c r="G68" s="53"/>
    </row>
    <row r="69" spans="1:6" s="9" customFormat="1" ht="15.75">
      <c r="A69" s="18"/>
      <c r="B69" s="19"/>
      <c r="C69" s="18"/>
      <c r="D69" s="18"/>
      <c r="E69" s="18"/>
      <c r="F69" s="12"/>
    </row>
    <row r="70" spans="1:7" s="9" customFormat="1" ht="30.75" customHeight="1">
      <c r="A70" s="57" t="s">
        <v>123</v>
      </c>
      <c r="B70" s="57"/>
      <c r="C70" s="57"/>
      <c r="D70" s="57"/>
      <c r="E70" s="57"/>
      <c r="F70" s="57"/>
      <c r="G70" s="57"/>
    </row>
    <row r="71" spans="1:7" s="9" customFormat="1" ht="17.25" customHeight="1">
      <c r="A71" s="23"/>
      <c r="B71" s="23"/>
      <c r="C71" s="23"/>
      <c r="D71" s="23"/>
      <c r="E71" s="23"/>
      <c r="F71" s="23"/>
      <c r="G71" s="23"/>
    </row>
    <row r="72" spans="1:7" s="9" customFormat="1" ht="39.75" customHeight="1">
      <c r="A72" s="54" t="s">
        <v>122</v>
      </c>
      <c r="B72" s="54"/>
      <c r="C72" s="54"/>
      <c r="D72" s="54"/>
      <c r="E72" s="54"/>
      <c r="F72" s="54"/>
      <c r="G72" s="54"/>
    </row>
    <row r="73" spans="1:7" ht="15.75">
      <c r="A73" s="20"/>
      <c r="B73" s="20"/>
      <c r="C73" s="20"/>
      <c r="D73" s="20"/>
      <c r="E73" s="20"/>
      <c r="F73" s="20"/>
      <c r="G73" s="20"/>
    </row>
    <row r="74" spans="1:7" ht="15.75">
      <c r="A74" s="20"/>
      <c r="B74" s="20"/>
      <c r="C74" s="20"/>
      <c r="D74" s="20"/>
      <c r="E74" s="20"/>
      <c r="F74" s="20"/>
      <c r="G74" s="20"/>
    </row>
    <row r="75" spans="1:7" ht="15.75">
      <c r="A75" s="20"/>
      <c r="B75" s="20"/>
      <c r="C75" s="20"/>
      <c r="D75" s="20"/>
      <c r="E75" s="20"/>
      <c r="F75" s="20"/>
      <c r="G75" s="20"/>
    </row>
    <row r="76" spans="1:7" ht="15.75">
      <c r="A76" s="20"/>
      <c r="B76" s="20"/>
      <c r="C76" s="20"/>
      <c r="D76" s="20"/>
      <c r="E76" s="20"/>
      <c r="F76" s="20"/>
      <c r="G76" s="20"/>
    </row>
    <row r="77" spans="1:7" ht="15.75">
      <c r="A77" s="20"/>
      <c r="B77" s="20"/>
      <c r="C77" s="20"/>
      <c r="D77" s="20"/>
      <c r="E77" s="20"/>
      <c r="F77" s="20"/>
      <c r="G77" s="20"/>
    </row>
  </sheetData>
  <sheetProtection/>
  <mergeCells count="11">
    <mergeCell ref="G7:G8"/>
    <mergeCell ref="C63:G68"/>
    <mergeCell ref="A70:G70"/>
    <mergeCell ref="A72:G72"/>
    <mergeCell ref="A3:G3"/>
    <mergeCell ref="B4:F4"/>
    <mergeCell ref="B5:F5"/>
    <mergeCell ref="A7:A8"/>
    <mergeCell ref="B7:B8"/>
    <mergeCell ref="C7:C8"/>
    <mergeCell ref="D7:F7"/>
  </mergeCells>
  <dataValidations count="1">
    <dataValidation type="decimal" allowBlank="1" showInputMessage="1" showErrorMessage="1" sqref="D48:E48 D52:F52 D44:E44 F14:F19 F33:F34 F30:F31 D14:E17 F23:F24 F11 F26:F28 F43:F51 F60:F61 F36:F40 F57:F5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SokolovNS</cp:lastModifiedBy>
  <cp:lastPrinted>2010-09-07T03:10:56Z</cp:lastPrinted>
  <dcterms:created xsi:type="dcterms:W3CDTF">2010-05-25T03:00:19Z</dcterms:created>
  <dcterms:modified xsi:type="dcterms:W3CDTF">2012-11-08T02:55:27Z</dcterms:modified>
  <cp:category/>
  <cp:version/>
  <cp:contentType/>
  <cp:contentStatus/>
</cp:coreProperties>
</file>